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iCloud\KROS export\"/>
    </mc:Choice>
  </mc:AlternateContent>
  <bookViews>
    <workbookView xWindow="0" yWindow="0" windowWidth="0" windowHeight="0"/>
  </bookViews>
  <sheets>
    <sheet name="Rekapitulace stavby" sheetId="1" r:id="rId1"/>
    <sheet name="01 - Bourací prá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Bourací práce'!$C$145:$K$583</definedName>
    <definedName name="_xlnm.Print_Area" localSheetId="1">'01 - Bourací práce'!$C$4:$J$76,'01 - Bourací práce'!$C$82:$J$127,'01 - Bourací práce'!$C$133:$J$583</definedName>
    <definedName name="_xlnm.Print_Titles" localSheetId="1">'01 - Bourací práce'!$145:$145</definedName>
  </definedNames>
  <calcPr/>
</workbook>
</file>

<file path=xl/calcChain.xml><?xml version="1.0" encoding="utf-8"?>
<calcChain xmlns="http://schemas.openxmlformats.org/spreadsheetml/2006/main">
  <c i="2" l="1" r="R569"/>
  <c r="P524"/>
  <c r="J37"/>
  <c r="J36"/>
  <c i="1" r="AY95"/>
  <c i="2" r="J35"/>
  <c i="1" r="AX95"/>
  <c i="2" r="BI582"/>
  <c r="BH582"/>
  <c r="BG582"/>
  <c r="BF582"/>
  <c r="T582"/>
  <c r="T581"/>
  <c r="R582"/>
  <c r="R581"/>
  <c r="P582"/>
  <c r="P581"/>
  <c r="BI579"/>
  <c r="BH579"/>
  <c r="BG579"/>
  <c r="BF579"/>
  <c r="T579"/>
  <c r="T578"/>
  <c r="R579"/>
  <c r="R578"/>
  <c r="P579"/>
  <c r="P578"/>
  <c r="BI576"/>
  <c r="BH576"/>
  <c r="BG576"/>
  <c r="BF576"/>
  <c r="T576"/>
  <c r="T575"/>
  <c r="R576"/>
  <c r="R575"/>
  <c r="P576"/>
  <c r="P575"/>
  <c r="BI573"/>
  <c r="BH573"/>
  <c r="BG573"/>
  <c r="BF573"/>
  <c r="T573"/>
  <c r="T572"/>
  <c r="R573"/>
  <c r="R572"/>
  <c r="P573"/>
  <c r="P572"/>
  <c r="BI570"/>
  <c r="BH570"/>
  <c r="BG570"/>
  <c r="BF570"/>
  <c r="T570"/>
  <c r="T569"/>
  <c r="T568"/>
  <c r="R570"/>
  <c r="P570"/>
  <c r="P569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58"/>
  <c r="BH558"/>
  <c r="BG558"/>
  <c r="BF558"/>
  <c r="T558"/>
  <c r="R558"/>
  <c r="P558"/>
  <c r="BI553"/>
  <c r="BH553"/>
  <c r="BG553"/>
  <c r="BF553"/>
  <c r="T553"/>
  <c r="R553"/>
  <c r="P553"/>
  <c r="BI550"/>
  <c r="BH550"/>
  <c r="BG550"/>
  <c r="BF550"/>
  <c r="T550"/>
  <c r="R550"/>
  <c r="P550"/>
  <c r="BI545"/>
  <c r="BH545"/>
  <c r="BG545"/>
  <c r="BF545"/>
  <c r="T545"/>
  <c r="R545"/>
  <c r="P545"/>
  <c r="BI542"/>
  <c r="BH542"/>
  <c r="BG542"/>
  <c r="BF542"/>
  <c r="T542"/>
  <c r="R542"/>
  <c r="P542"/>
  <c r="BI540"/>
  <c r="BH540"/>
  <c r="BG540"/>
  <c r="BF540"/>
  <c r="T540"/>
  <c r="R540"/>
  <c r="P540"/>
  <c r="BI537"/>
  <c r="BH537"/>
  <c r="BG537"/>
  <c r="BF537"/>
  <c r="T537"/>
  <c r="R537"/>
  <c r="P537"/>
  <c r="BI535"/>
  <c r="BH535"/>
  <c r="BG535"/>
  <c r="BF535"/>
  <c r="T535"/>
  <c r="R535"/>
  <c r="P535"/>
  <c r="BI530"/>
  <c r="BH530"/>
  <c r="BG530"/>
  <c r="BF530"/>
  <c r="T530"/>
  <c r="R530"/>
  <c r="P530"/>
  <c r="BI525"/>
  <c r="BH525"/>
  <c r="BG525"/>
  <c r="BF525"/>
  <c r="T525"/>
  <c r="R525"/>
  <c r="P525"/>
  <c r="BI522"/>
  <c r="BH522"/>
  <c r="BG522"/>
  <c r="BF522"/>
  <c r="T522"/>
  <c r="R522"/>
  <c r="P522"/>
  <c r="BI520"/>
  <c r="BH520"/>
  <c r="BG520"/>
  <c r="BF520"/>
  <c r="T520"/>
  <c r="R520"/>
  <c r="P520"/>
  <c r="BI516"/>
  <c r="BH516"/>
  <c r="BG516"/>
  <c r="BF516"/>
  <c r="T516"/>
  <c r="R516"/>
  <c r="P516"/>
  <c r="BI512"/>
  <c r="BH512"/>
  <c r="BG512"/>
  <c r="BF512"/>
  <c r="T512"/>
  <c r="R512"/>
  <c r="P512"/>
  <c r="BI507"/>
  <c r="BH507"/>
  <c r="BG507"/>
  <c r="BF507"/>
  <c r="T507"/>
  <c r="R507"/>
  <c r="P507"/>
  <c r="BI504"/>
  <c r="BH504"/>
  <c r="BG504"/>
  <c r="BF504"/>
  <c r="T504"/>
  <c r="R504"/>
  <c r="P504"/>
  <c r="BI499"/>
  <c r="BH499"/>
  <c r="BG499"/>
  <c r="BF499"/>
  <c r="T499"/>
  <c r="R499"/>
  <c r="P499"/>
  <c r="BI494"/>
  <c r="BH494"/>
  <c r="BG494"/>
  <c r="BF494"/>
  <c r="T494"/>
  <c r="R494"/>
  <c r="P494"/>
  <c r="BI488"/>
  <c r="BH488"/>
  <c r="BG488"/>
  <c r="BF488"/>
  <c r="T488"/>
  <c r="R488"/>
  <c r="P488"/>
  <c r="BI481"/>
  <c r="BH481"/>
  <c r="BG481"/>
  <c r="BF481"/>
  <c r="T481"/>
  <c r="R481"/>
  <c r="P481"/>
  <c r="BI474"/>
  <c r="BH474"/>
  <c r="BG474"/>
  <c r="BF474"/>
  <c r="T474"/>
  <c r="R474"/>
  <c r="P474"/>
  <c r="BI471"/>
  <c r="BH471"/>
  <c r="BG471"/>
  <c r="BF471"/>
  <c r="T471"/>
  <c r="T470"/>
  <c r="R471"/>
  <c r="R470"/>
  <c r="P471"/>
  <c r="P470"/>
  <c r="BI468"/>
  <c r="BH468"/>
  <c r="BG468"/>
  <c r="BF468"/>
  <c r="T468"/>
  <c r="T467"/>
  <c r="R468"/>
  <c r="R467"/>
  <c r="P468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1"/>
  <c r="BH431"/>
  <c r="BG431"/>
  <c r="BF431"/>
  <c r="T431"/>
  <c r="T430"/>
  <c r="R431"/>
  <c r="R430"/>
  <c r="P431"/>
  <c r="P430"/>
  <c r="BI428"/>
  <c r="BH428"/>
  <c r="BG428"/>
  <c r="BF428"/>
  <c r="T428"/>
  <c r="R428"/>
  <c r="P428"/>
  <c r="BI423"/>
  <c r="BH423"/>
  <c r="BG423"/>
  <c r="BF423"/>
  <c r="T423"/>
  <c r="R423"/>
  <c r="P423"/>
  <c r="BI416"/>
  <c r="BH416"/>
  <c r="BG416"/>
  <c r="BF416"/>
  <c r="T416"/>
  <c r="R416"/>
  <c r="P416"/>
  <c r="BI409"/>
  <c r="BH409"/>
  <c r="BG409"/>
  <c r="BF409"/>
  <c r="T409"/>
  <c r="R409"/>
  <c r="P409"/>
  <c r="BI406"/>
  <c r="BH406"/>
  <c r="BG406"/>
  <c r="BF406"/>
  <c r="T406"/>
  <c r="R406"/>
  <c r="P406"/>
  <c r="BI400"/>
  <c r="BH400"/>
  <c r="BG400"/>
  <c r="BF400"/>
  <c r="T400"/>
  <c r="R400"/>
  <c r="P400"/>
  <c r="BI394"/>
  <c r="BH394"/>
  <c r="BG394"/>
  <c r="BF394"/>
  <c r="T394"/>
  <c r="R394"/>
  <c r="P394"/>
  <c r="BI388"/>
  <c r="BH388"/>
  <c r="BG388"/>
  <c r="BF388"/>
  <c r="T388"/>
  <c r="R388"/>
  <c r="P388"/>
  <c r="BI382"/>
  <c r="BH382"/>
  <c r="BG382"/>
  <c r="BF382"/>
  <c r="T382"/>
  <c r="R382"/>
  <c r="P382"/>
  <c r="BI379"/>
  <c r="BH379"/>
  <c r="BG379"/>
  <c r="BF379"/>
  <c r="T379"/>
  <c r="R379"/>
  <c r="P379"/>
  <c r="BI374"/>
  <c r="BH374"/>
  <c r="BG374"/>
  <c r="BF374"/>
  <c r="T374"/>
  <c r="R374"/>
  <c r="P374"/>
  <c r="BI367"/>
  <c r="BH367"/>
  <c r="BG367"/>
  <c r="BF367"/>
  <c r="T367"/>
  <c r="R367"/>
  <c r="P367"/>
  <c r="BI362"/>
  <c r="BH362"/>
  <c r="BG362"/>
  <c r="BF362"/>
  <c r="T362"/>
  <c r="R362"/>
  <c r="P362"/>
  <c r="BI358"/>
  <c r="BH358"/>
  <c r="BG358"/>
  <c r="BF358"/>
  <c r="T358"/>
  <c r="T357"/>
  <c r="R358"/>
  <c r="R357"/>
  <c r="P358"/>
  <c r="P357"/>
  <c r="BI355"/>
  <c r="BH355"/>
  <c r="BG355"/>
  <c r="BF355"/>
  <c r="T355"/>
  <c r="R355"/>
  <c r="P355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0"/>
  <c r="BH340"/>
  <c r="BG340"/>
  <c r="BF340"/>
  <c r="T340"/>
  <c r="R340"/>
  <c r="P340"/>
  <c r="BI333"/>
  <c r="BH333"/>
  <c r="BG333"/>
  <c r="BF333"/>
  <c r="T333"/>
  <c r="R333"/>
  <c r="P333"/>
  <c r="BI328"/>
  <c r="BH328"/>
  <c r="BG328"/>
  <c r="BF328"/>
  <c r="T328"/>
  <c r="R328"/>
  <c r="P328"/>
  <c r="BI317"/>
  <c r="BH317"/>
  <c r="BG317"/>
  <c r="BF317"/>
  <c r="T317"/>
  <c r="R317"/>
  <c r="P317"/>
  <c r="BI313"/>
  <c r="BH313"/>
  <c r="BG313"/>
  <c r="BF313"/>
  <c r="T313"/>
  <c r="R313"/>
  <c r="P313"/>
  <c r="BI306"/>
  <c r="BH306"/>
  <c r="BG306"/>
  <c r="BF306"/>
  <c r="T306"/>
  <c r="R306"/>
  <c r="P306"/>
  <c r="BI296"/>
  <c r="BH296"/>
  <c r="BG296"/>
  <c r="BF296"/>
  <c r="T296"/>
  <c r="R296"/>
  <c r="P296"/>
  <c r="BI289"/>
  <c r="BH289"/>
  <c r="BG289"/>
  <c r="BF289"/>
  <c r="T289"/>
  <c r="R289"/>
  <c r="P289"/>
  <c r="BI284"/>
  <c r="BH284"/>
  <c r="BG284"/>
  <c r="BF284"/>
  <c r="T284"/>
  <c r="R284"/>
  <c r="P284"/>
  <c r="BI277"/>
  <c r="BH277"/>
  <c r="BG277"/>
  <c r="BF277"/>
  <c r="T277"/>
  <c r="R277"/>
  <c r="P277"/>
  <c r="BI272"/>
  <c r="BH272"/>
  <c r="BG272"/>
  <c r="BF272"/>
  <c r="T272"/>
  <c r="R272"/>
  <c r="P272"/>
  <c r="BI265"/>
  <c r="BH265"/>
  <c r="BG265"/>
  <c r="BF265"/>
  <c r="T265"/>
  <c r="R265"/>
  <c r="P265"/>
  <c r="BI263"/>
  <c r="BH263"/>
  <c r="BG263"/>
  <c r="BF263"/>
  <c r="T263"/>
  <c r="R263"/>
  <c r="P263"/>
  <c r="BI259"/>
  <c r="BH259"/>
  <c r="BG259"/>
  <c r="BF259"/>
  <c r="T259"/>
  <c r="R259"/>
  <c r="P259"/>
  <c r="BI254"/>
  <c r="BH254"/>
  <c r="BG254"/>
  <c r="BF254"/>
  <c r="T254"/>
  <c r="R254"/>
  <c r="P254"/>
  <c r="BI246"/>
  <c r="BH246"/>
  <c r="BG246"/>
  <c r="BF246"/>
  <c r="T246"/>
  <c r="R246"/>
  <c r="P246"/>
  <c r="BI238"/>
  <c r="BH238"/>
  <c r="BG238"/>
  <c r="BF238"/>
  <c r="T238"/>
  <c r="R238"/>
  <c r="P238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3"/>
  <c r="BH213"/>
  <c r="BG213"/>
  <c r="BF213"/>
  <c r="T213"/>
  <c r="R213"/>
  <c r="P213"/>
  <c r="BI211"/>
  <c r="BH211"/>
  <c r="BG211"/>
  <c r="BF211"/>
  <c r="T211"/>
  <c r="R211"/>
  <c r="P211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J143"/>
  <c r="J142"/>
  <c r="F142"/>
  <c r="F140"/>
  <c r="E138"/>
  <c r="J92"/>
  <c r="J91"/>
  <c r="F91"/>
  <c r="F89"/>
  <c r="E87"/>
  <c r="J18"/>
  <c r="E18"/>
  <c r="F143"/>
  <c r="J17"/>
  <c r="J12"/>
  <c r="J89"/>
  <c r="E7"/>
  <c r="E85"/>
  <c i="1" r="L90"/>
  <c r="AM90"/>
  <c r="AM89"/>
  <c r="L89"/>
  <c r="AM87"/>
  <c r="L87"/>
  <c r="L85"/>
  <c r="L84"/>
  <c i="2" r="J582"/>
  <c r="BK579"/>
  <c r="J573"/>
  <c r="BK570"/>
  <c r="J570"/>
  <c r="BK566"/>
  <c r="J566"/>
  <c r="BK564"/>
  <c r="J564"/>
  <c r="BK558"/>
  <c r="BK553"/>
  <c r="BK545"/>
  <c r="BK542"/>
  <c r="J540"/>
  <c r="BK537"/>
  <c r="BK535"/>
  <c r="BK530"/>
  <c r="BK525"/>
  <c r="J507"/>
  <c r="BK499"/>
  <c r="BK494"/>
  <c r="J474"/>
  <c r="J471"/>
  <c r="BK465"/>
  <c r="BK463"/>
  <c r="J463"/>
  <c r="BK455"/>
  <c r="BK453"/>
  <c r="J447"/>
  <c r="BK440"/>
  <c r="BK436"/>
  <c r="BK434"/>
  <c r="BK431"/>
  <c r="BK423"/>
  <c r="J394"/>
  <c r="J388"/>
  <c r="BK379"/>
  <c r="BK367"/>
  <c r="J358"/>
  <c r="BK350"/>
  <c r="J348"/>
  <c r="J346"/>
  <c r="BK340"/>
  <c r="BK333"/>
  <c r="BK313"/>
  <c r="J306"/>
  <c r="BK296"/>
  <c r="BK289"/>
  <c r="BK284"/>
  <c r="J265"/>
  <c r="J263"/>
  <c r="BK246"/>
  <c r="BK221"/>
  <c r="J213"/>
  <c r="BK202"/>
  <c r="BK197"/>
  <c r="J194"/>
  <c r="BK189"/>
  <c r="J182"/>
  <c r="J179"/>
  <c r="J164"/>
  <c r="J153"/>
  <c r="BK149"/>
  <c r="BK562"/>
  <c r="J522"/>
  <c r="J494"/>
  <c r="BK481"/>
  <c r="J468"/>
  <c r="BK457"/>
  <c r="J449"/>
  <c r="J440"/>
  <c r="J436"/>
  <c r="J406"/>
  <c r="BK388"/>
  <c r="J367"/>
  <c r="J355"/>
  <c r="J340"/>
  <c r="J313"/>
  <c r="BK277"/>
  <c r="BK265"/>
  <c r="BK259"/>
  <c r="J246"/>
  <c r="BK219"/>
  <c r="BK211"/>
  <c r="J202"/>
  <c r="BK192"/>
  <c r="J187"/>
  <c r="J169"/>
  <c r="J562"/>
  <c r="J553"/>
  <c r="J542"/>
  <c r="J535"/>
  <c r="J525"/>
  <c r="J520"/>
  <c r="J512"/>
  <c r="BK504"/>
  <c r="J481"/>
  <c r="BK468"/>
  <c r="J461"/>
  <c r="J455"/>
  <c r="BK443"/>
  <c r="J431"/>
  <c r="J416"/>
  <c r="BK164"/>
  <c r="BK157"/>
  <c r="BK151"/>
  <c r="BK582"/>
  <c r="BK573"/>
  <c r="J516"/>
  <c r="BK512"/>
  <c r="BK461"/>
  <c r="BK449"/>
  <c r="BK445"/>
  <c r="BK428"/>
  <c r="J409"/>
  <c r="BK394"/>
  <c r="J379"/>
  <c r="BK362"/>
  <c r="BK355"/>
  <c r="BK346"/>
  <c r="J328"/>
  <c r="BK306"/>
  <c r="J284"/>
  <c r="J259"/>
  <c r="J238"/>
  <c r="J221"/>
  <c r="J197"/>
  <c r="BK169"/>
  <c r="J155"/>
  <c r="J149"/>
  <c r="BK317"/>
  <c r="J277"/>
  <c r="BK238"/>
  <c r="J219"/>
  <c r="J206"/>
  <c r="BK199"/>
  <c r="J192"/>
  <c r="BK187"/>
  <c r="BK179"/>
  <c r="BK174"/>
  <c r="BK159"/>
  <c r="J151"/>
  <c r="J576"/>
  <c r="BK540"/>
  <c r="J504"/>
  <c r="J488"/>
  <c r="BK474"/>
  <c r="BK459"/>
  <c r="J459"/>
  <c r="BK451"/>
  <c r="J443"/>
  <c r="J438"/>
  <c r="BK406"/>
  <c r="BK400"/>
  <c r="BK382"/>
  <c r="J374"/>
  <c r="J362"/>
  <c r="BK348"/>
  <c r="BK328"/>
  <c r="J296"/>
  <c r="BK272"/>
  <c r="BK263"/>
  <c r="J254"/>
  <c r="BK224"/>
  <c r="BK213"/>
  <c r="BK206"/>
  <c r="J199"/>
  <c r="J189"/>
  <c r="J174"/>
  <c r="BK576"/>
  <c r="J558"/>
  <c r="BK550"/>
  <c r="J550"/>
  <c r="J537"/>
  <c r="J530"/>
  <c r="BK522"/>
  <c r="BK516"/>
  <c r="BK507"/>
  <c r="BK488"/>
  <c r="BK471"/>
  <c r="J465"/>
  <c r="J457"/>
  <c r="J453"/>
  <c r="BK438"/>
  <c r="J434"/>
  <c r="J428"/>
  <c r="BK409"/>
  <c r="J159"/>
  <c r="BK155"/>
  <c i="1" r="AS94"/>
  <c i="2" r="J579"/>
  <c r="J545"/>
  <c r="BK520"/>
  <c r="J499"/>
  <c r="J451"/>
  <c r="BK447"/>
  <c r="J445"/>
  <c r="J423"/>
  <c r="BK416"/>
  <c r="J400"/>
  <c r="J382"/>
  <c r="BK374"/>
  <c r="BK358"/>
  <c r="J350"/>
  <c r="J333"/>
  <c r="J317"/>
  <c r="J289"/>
  <c r="J272"/>
  <c r="BK254"/>
  <c r="J224"/>
  <c r="J211"/>
  <c r="BK194"/>
  <c r="BK182"/>
  <c r="J157"/>
  <c r="BK153"/>
  <c l="1" r="R568"/>
  <c r="P148"/>
  <c r="T148"/>
  <c r="BK196"/>
  <c r="J196"/>
  <c r="J99"/>
  <c r="P196"/>
  <c r="BK201"/>
  <c r="J201"/>
  <c r="J100"/>
  <c r="R201"/>
  <c r="T201"/>
  <c r="P218"/>
  <c r="T218"/>
  <c r="P345"/>
  <c r="T345"/>
  <c r="P361"/>
  <c r="T361"/>
  <c r="P381"/>
  <c r="T381"/>
  <c r="P408"/>
  <c r="R408"/>
  <c r="BK433"/>
  <c r="J433"/>
  <c r="J109"/>
  <c r="R433"/>
  <c r="T433"/>
  <c r="P442"/>
  <c r="R442"/>
  <c r="BK473"/>
  <c r="J473"/>
  <c r="J113"/>
  <c r="R473"/>
  <c r="BK506"/>
  <c r="J506"/>
  <c r="J114"/>
  <c r="R506"/>
  <c r="BK524"/>
  <c r="J524"/>
  <c r="J115"/>
  <c r="T524"/>
  <c r="P539"/>
  <c r="T539"/>
  <c r="R544"/>
  <c r="BK552"/>
  <c r="J552"/>
  <c r="J118"/>
  <c r="T552"/>
  <c r="R561"/>
  <c r="R560"/>
  <c r="BK148"/>
  <c r="J148"/>
  <c r="J98"/>
  <c r="R148"/>
  <c r="R196"/>
  <c r="T196"/>
  <c r="P201"/>
  <c r="BK218"/>
  <c r="J218"/>
  <c r="J101"/>
  <c r="R218"/>
  <c r="BK345"/>
  <c r="J345"/>
  <c r="J102"/>
  <c r="R345"/>
  <c r="BK361"/>
  <c r="J361"/>
  <c r="J105"/>
  <c r="R361"/>
  <c r="BK381"/>
  <c r="J381"/>
  <c r="J106"/>
  <c r="R381"/>
  <c r="BK408"/>
  <c r="J408"/>
  <c r="J107"/>
  <c r="T408"/>
  <c r="P433"/>
  <c r="BK442"/>
  <c r="J442"/>
  <c r="J110"/>
  <c r="T442"/>
  <c r="P473"/>
  <c r="T473"/>
  <c r="P506"/>
  <c r="T506"/>
  <c r="R524"/>
  <c r="BK539"/>
  <c r="J539"/>
  <c r="J116"/>
  <c r="R539"/>
  <c r="BK544"/>
  <c r="J544"/>
  <c r="J117"/>
  <c r="P544"/>
  <c r="T544"/>
  <c r="P552"/>
  <c r="R552"/>
  <c r="BK561"/>
  <c r="J561"/>
  <c r="J120"/>
  <c r="P561"/>
  <c r="P560"/>
  <c r="T561"/>
  <c r="T560"/>
  <c r="BK430"/>
  <c r="J430"/>
  <c r="J108"/>
  <c r="BK467"/>
  <c r="J467"/>
  <c r="J111"/>
  <c r="BK470"/>
  <c r="J470"/>
  <c r="J112"/>
  <c r="BK575"/>
  <c r="J575"/>
  <c r="J124"/>
  <c r="BK357"/>
  <c r="J357"/>
  <c r="J103"/>
  <c r="BK569"/>
  <c r="J569"/>
  <c r="J122"/>
  <c r="BK572"/>
  <c r="J572"/>
  <c r="J123"/>
  <c r="BK578"/>
  <c r="J578"/>
  <c r="J125"/>
  <c r="BK581"/>
  <c r="J581"/>
  <c r="J126"/>
  <c r="BE164"/>
  <c r="BE192"/>
  <c r="BE206"/>
  <c r="BE213"/>
  <c r="BE221"/>
  <c r="BE254"/>
  <c r="BE296"/>
  <c r="BE333"/>
  <c r="BE350"/>
  <c r="BE367"/>
  <c r="BE379"/>
  <c r="BE388"/>
  <c r="BE434"/>
  <c r="BE438"/>
  <c r="BE471"/>
  <c r="BE481"/>
  <c r="BE488"/>
  <c r="BE504"/>
  <c r="BE522"/>
  <c r="BE530"/>
  <c r="BE540"/>
  <c r="BE553"/>
  <c r="BE573"/>
  <c r="BE579"/>
  <c r="BE582"/>
  <c r="J140"/>
  <c r="BE149"/>
  <c r="BE174"/>
  <c r="BE416"/>
  <c r="BE451"/>
  <c r="BE516"/>
  <c r="BE535"/>
  <c r="BE545"/>
  <c r="BE562"/>
  <c r="F92"/>
  <c r="E136"/>
  <c r="BE151"/>
  <c r="BE155"/>
  <c r="BE157"/>
  <c r="BE159"/>
  <c r="BE169"/>
  <c r="BE189"/>
  <c r="BE202"/>
  <c r="BE211"/>
  <c r="BE246"/>
  <c r="BE259"/>
  <c r="BE265"/>
  <c r="BE289"/>
  <c r="BE306"/>
  <c r="BE317"/>
  <c r="BE346"/>
  <c r="BE394"/>
  <c r="BE400"/>
  <c r="BE406"/>
  <c r="BE423"/>
  <c r="BE431"/>
  <c r="BE443"/>
  <c r="BE447"/>
  <c r="BE449"/>
  <c r="BE453"/>
  <c r="BE457"/>
  <c r="BE459"/>
  <c r="BE463"/>
  <c r="BE465"/>
  <c r="BE468"/>
  <c r="BE499"/>
  <c r="BE507"/>
  <c r="BE520"/>
  <c r="BE525"/>
  <c r="BE537"/>
  <c r="BE558"/>
  <c r="BE153"/>
  <c r="BE179"/>
  <c r="BE182"/>
  <c r="BE187"/>
  <c r="BE194"/>
  <c r="BE197"/>
  <c r="BE199"/>
  <c r="BE219"/>
  <c r="BE224"/>
  <c r="BE238"/>
  <c r="BE263"/>
  <c r="BE272"/>
  <c r="BE277"/>
  <c r="BE284"/>
  <c r="BE313"/>
  <c r="BE328"/>
  <c r="BE340"/>
  <c r="BE348"/>
  <c r="BE355"/>
  <c r="BE358"/>
  <c r="BE362"/>
  <c r="BE374"/>
  <c r="BE382"/>
  <c r="BE409"/>
  <c r="BE428"/>
  <c r="BE436"/>
  <c r="BE440"/>
  <c r="BE445"/>
  <c r="BE455"/>
  <c r="BE461"/>
  <c r="BE474"/>
  <c r="BE494"/>
  <c r="BE512"/>
  <c r="BE542"/>
  <c r="BE550"/>
  <c r="BE564"/>
  <c r="BE566"/>
  <c r="BE570"/>
  <c r="BE576"/>
  <c r="F35"/>
  <c i="1" r="BB95"/>
  <c r="BB94"/>
  <c r="W31"/>
  <c i="2" r="F34"/>
  <c i="1" r="BA95"/>
  <c r="BA94"/>
  <c r="AW94"/>
  <c r="AK30"/>
  <c i="2" r="F36"/>
  <c i="1" r="BC95"/>
  <c r="BC94"/>
  <c r="W32"/>
  <c i="2" r="J34"/>
  <c i="1" r="AW95"/>
  <c i="2" r="F37"/>
  <c i="1" r="BD95"/>
  <c r="BD94"/>
  <c r="W33"/>
  <c i="2" l="1" r="P360"/>
  <c r="T360"/>
  <c r="T147"/>
  <c r="T146"/>
  <c r="R360"/>
  <c r="R147"/>
  <c r="R146"/>
  <c r="P147"/>
  <c r="P146"/>
  <c i="1" r="AU95"/>
  <c i="2" r="BK147"/>
  <c r="BK360"/>
  <c r="J360"/>
  <c r="J104"/>
  <c r="BK560"/>
  <c r="J560"/>
  <c r="J119"/>
  <c r="BK568"/>
  <c r="J568"/>
  <c r="J121"/>
  <c i="1" r="AU94"/>
  <c r="AX94"/>
  <c r="AY94"/>
  <c i="2" r="J33"/>
  <c i="1" r="AV95"/>
  <c r="AT95"/>
  <c r="W30"/>
  <c i="2" r="F33"/>
  <c i="1" r="AZ95"/>
  <c r="AZ94"/>
  <c r="W29"/>
  <c i="2" l="1" r="BK146"/>
  <c r="J146"/>
  <c r="J96"/>
  <c r="J147"/>
  <c r="J97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<sst xmlns="http://schemas.openxmlformats.org/spreadsheetml/2006/main">
  <si>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</si>
  <si>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</si>
  <si>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</si>
  <si>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</si>
  <si>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</si>
  <si>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{a47fa480-d295-41f7-9b13-67fb021c00ae}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</si>
  <si>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</si>
  <si>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</si>
  <si>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</si>
  <si>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</si>
  <si>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</si>
  <si>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</si>
  <si>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</si>
  <si>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</si>
  <si>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2024-81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</si>
  <si>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</si>
  <si>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</si>
  <si>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DEMOLICE OBJEKTU DOMOVA MLÁDĚŽE</t>
  </si>
  <si>
    <t>KSO:</t>
  </si>
  <si>
    <t>CC-CZ:</t>
  </si>
  <si>
    <t>Místo:</t>
  </si>
  <si>
    <t xml:space="preserve"> </t>
  </si>
  <si>
    <t>Datum:</t>
  </si>
  <si>
    <t>28. 8. 2024</t>
  </si>
  <si>
    <t>Zadavatel:</t>
  </si>
  <si>
    <t>IČ:</t>
  </si>
  <si>
    <t>Střední odborná škola a Základní škola</t>
  </si>
  <si>
    <t>DIČ:</t>
  </si>
  <si>
    <t>Uchazeč:</t>
  </si>
  <si>
    <t>Vyplň údaj</t>
  </si>
  <si>
    <t>Projektant:</t>
  </si>
  <si>
    <t>VBS projekce s.r.o.</t>
  </si>
  <si>
    <t>True</t>
  </si>
  <si>
    <t>Zpracovatel:</t>
  </si>
  <si>
    <t>Michal Kupka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</si>
  <si>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</si>
  <si>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</si>
  <si>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</si>
  <si>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</si>
  <si>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</si>
  <si>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</si>
  <si>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</si>
  <si>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</si>
  <si>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</si>
  <si>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</si>
  <si>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</si>
  <si>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</si>
  <si>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</si>
  <si>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</si>
  <si>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</si>
  <si>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</si>
  <si>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</si>
  <si>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</si>
  <si>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</si>
  <si>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</si>
  <si>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</si>
  <si>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</si>
  <si>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</si>
  <si>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</si>
  <si>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</si>
  <si>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</si>
  <si>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</si>
  <si>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</si>
  <si>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</si>
  <si>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</si>
  <si>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</si>
  <si>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</si>
  <si>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</si>
  <si>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</si>
  <si>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</si>
  <si>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</si>
  <si>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</si>
  <si>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</si>
  <si>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</si>
  <si>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</si>
  <si>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</si>
  <si>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</si>
  <si>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</si>
  <si>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</si>
  <si>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</si>
  <si>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</si>
  <si>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</si>
  <si>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práce</t>
  </si>
  <si>
    <t>STA</t>
  </si>
  <si>
    <t>1</t>
  </si>
  <si>
    <t>{09d54a8f-6b22-4fc7-859c-ab497d6d9425}</t>
  </si>
  <si>
    <t>2</t>
  </si>
  <si>
    <t>KRYCÍ LIST SOUPISU PRACÍ</t>
  </si>
  <si>
    <t>Objekt:</t>
  </si>
  <si>
    <t>01 - Bourací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</si>
  <si>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</si>
  <si>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</si>
  <si>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</si>
  <si>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</si>
  <si>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</si>
  <si>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</si>
  <si>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</si>
  <si>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</si>
  <si>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</si>
  <si>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</si>
  <si>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</si>
  <si>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</si>
  <si>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</si>
  <si>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</si>
  <si>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</si>
  <si>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</si>
  <si>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720 - Zdravotně technické instalace</t>
  </si>
  <si>
    <t xml:space="preserve">    721 - Zdravotechnika - vnitřní kanalizace</t>
  </si>
  <si>
    <t xml:space="preserve">    725 - Zdravotechnika - zařizovací předměty</t>
  </si>
  <si>
    <t xml:space="preserve">    730 - Ústřední vytápění</t>
  </si>
  <si>
    <t xml:space="preserve">    740 - Elektroinstalace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</si>
  <si>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</si>
  <si>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</si>
  <si>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</si>
  <si>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</si>
  <si>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</si>
  <si>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</si>
  <si>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>M - Práce a dodávky M</t>
  </si>
  <si>
    <t xml:space="preserve">    21-M - Elektromontáže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</si>
  <si>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</si>
  <si>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</si>
  <si>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</si>
  <si>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</si>
  <si>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</si>
  <si>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</si>
  <si>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</si>
  <si>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</si>
  <si>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</si>
  <si>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</si>
  <si>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</si>
  <si>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</si>
  <si>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</si>
  <si>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</si>
  <si>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</si>
  <si>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</si>
  <si>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</si>
  <si>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</si>
  <si>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</si>
  <si>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</si>
  <si>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</si>
  <si>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</si>
  <si>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</si>
  <si>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</si>
  <si>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</si>
  <si>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</si>
  <si>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</si>
  <si>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4</t>
  </si>
  <si>
    <t>912427335</t>
  </si>
  <si>
    <t>PP</t>
  </si>
  <si>
    <t>Odstranění stromů s odřezáním kmene a s odvětvením listnatých, průměru kmene přes 100 do 300 mm</t>
  </si>
  <si>
    <t>112251101</t>
  </si>
  <si>
    <t>Odstranění pařezů průměru přes 100 do 300 mm</t>
  </si>
  <si>
    <t>-1510055329</t>
  </si>
  <si>
    <t>Odstranění pařezů strojně s jejich vykopáním nebo vytrháním průměru přes 100 do 300 mm</t>
  </si>
  <si>
    <t>3</t>
  </si>
  <si>
    <t>113107323</t>
  </si>
  <si>
    <t>Odstranění podkladu z kameniva drceného tl přes 200 do 300 mm strojně pl do 50 m2</t>
  </si>
  <si>
    <t>m2</t>
  </si>
  <si>
    <t>-957799102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</si>
  <si>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</si>
  <si>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113154518</t>
  </si>
  <si>
    <t>Frézování živičného krytu tl 100 mm pruh š do 0,5 m pl do 500 m2</t>
  </si>
  <si>
    <t>340387839</t>
  </si>
  <si>
    <t>Frézování živičného podkladu nebo krytu s naložením hmot na dopravní prostředek plochy do 500 m2 pruhu šířky do 0,5 m, tloušťky vrstvy 100 mm</t>
  </si>
  <si>
    <t>5</t>
  </si>
  <si>
    <t>115101202</t>
  </si>
  <si>
    <t>Čerpání vody na dopravní výšku do 10 m průměrný přítok přes 500 do 1 000 l/min</t>
  </si>
  <si>
    <t>hod</t>
  </si>
  <si>
    <t>731769831</t>
  </si>
  <si>
    <t>Čerpání vody na dopravní výšku do 10 m s uvažovaným průměrným přítokem přes 500 do 1 000 l/min</t>
  </si>
  <si>
    <t>6</t>
  </si>
  <si>
    <t>121151103</t>
  </si>
  <si>
    <t>Sejmutí ornice plochy do 100 m2 tl vrstvy do 200 mm strojně</t>
  </si>
  <si>
    <t>-196057231</t>
  </si>
  <si>
    <t>Sejmutí ornice strojně při souvislé ploše do 100 m2, tl. vrstvy do 200 mm</t>
  </si>
  <si>
    <t>VV</t>
  </si>
  <si>
    <t>"Zemní práce uvedeny orientačně pro úplnost rozpočtu, rozsah dle potřeby na stavbě samotné"</t>
  </si>
  <si>
    <t>100</t>
  </si>
  <si>
    <t>Součet</t>
  </si>
  <si>
    <t>7</t>
  </si>
  <si>
    <t>122211101</t>
  </si>
  <si>
    <t>Odkopávky a prokopávky v hornině třídy těžitelnosti I, skupiny 3 ručně</t>
  </si>
  <si>
    <t>m3</t>
  </si>
  <si>
    <t>-1157966703</t>
  </si>
  <si>
    <t>Odkopávky a prokopávky ručně zapažené i nezapažené v hornině třídy těžitelnosti I skupiny 3</t>
  </si>
  <si>
    <t>280</t>
  </si>
  <si>
    <t>8</t>
  </si>
  <si>
    <t>122702119</t>
  </si>
  <si>
    <t>Příplatek za lepivost k odkopávkám a prokopávkám výsypek rozpojitelných bez předchozího rozrušení</t>
  </si>
  <si>
    <t>1880570247</t>
  </si>
  <si>
    <t>Odkopávky a prokopávky výsypek Příplatek k cenám za lepivost zemin</t>
  </si>
  <si>
    <t>"Lepivost 50%</t>
  </si>
  <si>
    <t>380*0,5</t>
  </si>
  <si>
    <t>9</t>
  </si>
  <si>
    <t>174151101</t>
  </si>
  <si>
    <t>Zásyp jam, šachet rýh nebo kolem objektů sypaninou se zhutněním</t>
  </si>
  <si>
    <t>-228718749</t>
  </si>
  <si>
    <t>Zásyp sypaninou z jakékoliv horniny strojně s uložením výkopku ve vrstvách se zhutněním jam, šachet, rýh nebo kolem objektů v těchto vykopávkách</t>
  </si>
  <si>
    <t>10</t>
  </si>
  <si>
    <t>M</t>
  </si>
  <si>
    <t>10364100</t>
  </si>
  <si>
    <t>zemina pro terénní úpravy - tříděná</t>
  </si>
  <si>
    <t>t</t>
  </si>
  <si>
    <t>-1768238031</t>
  </si>
  <si>
    <t>1*180 'Přepočtené koeficientem množství</t>
  </si>
  <si>
    <t>11</t>
  </si>
  <si>
    <t>181351003</t>
  </si>
  <si>
    <t>Rozprostření ornice tl vrstvy do 200 mm pl do 100 m2 v rovině nebo ve svahu do 1:5 strojně</t>
  </si>
  <si>
    <t>-2096617481</t>
  </si>
  <si>
    <t>Rozprostření a urovnání ornice v rovině nebo ve svahu sklonu do 1:5 strojně při souvislé ploše do 100 m2, tl. vrstvy do 200 mm</t>
  </si>
  <si>
    <t>181411131</t>
  </si>
  <si>
    <t>Založení parkového trávníku výsevem pl do 1000 m2 v rovině a ve svahu do 1:5</t>
  </si>
  <si>
    <t>-1681462653</t>
  </si>
  <si>
    <t>Založení trávníku na půdě předem připravené plochy do 1000 m2 výsevem včetně utažení parkového v rovině nebo na svahu do 1:5</t>
  </si>
  <si>
    <t>13</t>
  </si>
  <si>
    <t>00572410</t>
  </si>
  <si>
    <t>osivo směs travní parková</t>
  </si>
  <si>
    <t>kg</t>
  </si>
  <si>
    <t>898169446</t>
  </si>
  <si>
    <t>100*0,2 'Přepočtené koeficientem množství</t>
  </si>
  <si>
    <t>14</t>
  </si>
  <si>
    <t>181951112</t>
  </si>
  <si>
    <t>Úprava pláně v hornině třídy těžitelnosti I skupiny 1 až 3 se zhutněním strojně</t>
  </si>
  <si>
    <t>1869349306</t>
  </si>
  <si>
    <t>Úprava pláně vyrovnáním výškových rozdílů strojně v hornině třídy těžitelnosti I, skupiny 1 až 3 se zhutněním</t>
  </si>
  <si>
    <t>15</t>
  </si>
  <si>
    <t>184818231</t>
  </si>
  <si>
    <t>Ochrana kmene průměru do 300 mm bedněním výšky do 2 m</t>
  </si>
  <si>
    <t>1687948298</t>
  </si>
  <si>
    <t>Ochrana kmene bedněním před poškozením stavebním provozem zřízení včetně odstranění výšky bednění do 2 m průměru kmene do 300 mm</t>
  </si>
  <si>
    <t>Komunikace pozemní</t>
  </si>
  <si>
    <t>16</t>
  </si>
  <si>
    <t>599999.RR01</t>
  </si>
  <si>
    <t>Vyspravení asfaltových povrchů - dle potřeby</t>
  </si>
  <si>
    <t>166945623</t>
  </si>
  <si>
    <t>17</t>
  </si>
  <si>
    <t>599999.RR02</t>
  </si>
  <si>
    <t>Vyspravení betonových povrchů - dle potřeby</t>
  </si>
  <si>
    <t>-701523974</t>
  </si>
  <si>
    <t>Trubní vedení</t>
  </si>
  <si>
    <t>18</t>
  </si>
  <si>
    <t>890331851</t>
  </si>
  <si>
    <t>Bourání šachet ze ŽB strojně obestavěného prostoru přes 1,5 do 3 m3</t>
  </si>
  <si>
    <t>-1796309615</t>
  </si>
  <si>
    <t>Bourání šachet a jímek strojně velikosti obestavěného prostoru přes 1,5 do 3 m3 ze železobetonu</t>
  </si>
  <si>
    <t>2*(1,2*1,2*1,5)</t>
  </si>
  <si>
    <t>19</t>
  </si>
  <si>
    <t>89999.RR01</t>
  </si>
  <si>
    <t>Odstranění přípojek inženýrských sítí - teplovod v komunikaci (uložen v kolektoru)</t>
  </si>
  <si>
    <t>m</t>
  </si>
  <si>
    <t>1806513019</t>
  </si>
  <si>
    <t>"Bude provedeno zaříznutí a zaslepení přípojky na hranici půdorysu objektu / prostupu do objektu"</t>
  </si>
  <si>
    <t>20</t>
  </si>
  <si>
    <t>89999.RR02</t>
  </si>
  <si>
    <t>Odstranění přípojek inženýrských sítí - jednotná kanalizace kamenina/beton</t>
  </si>
  <si>
    <t>195146581</t>
  </si>
  <si>
    <t>89999.RR03</t>
  </si>
  <si>
    <t>Odstranění přípojek inženýrských sítí - vodovodní přípojka v podzemním kolektoru</t>
  </si>
  <si>
    <t>821665703</t>
  </si>
  <si>
    <t>Ostatní konstrukce a práce, bourání</t>
  </si>
  <si>
    <t>22</t>
  </si>
  <si>
    <t>916231212</t>
  </si>
  <si>
    <t>Osazení chodníkového obrubníku betonového stojatého bez boční opěry do lože z betonu prostého</t>
  </si>
  <si>
    <t>356871741</t>
  </si>
  <si>
    <t>Osazení chodníkového obrubníku betonového se zřízením lože, s vyplněním a zatřením spár cementovou maltou stojatého bez boční opěry, do lože z betonu prostého</t>
  </si>
  <si>
    <t>23</t>
  </si>
  <si>
    <t>59217017</t>
  </si>
  <si>
    <t>obrubník betonový chodníkový 1000x100x250mm</t>
  </si>
  <si>
    <t>1166279049</t>
  </si>
  <si>
    <t>34*1,02 'Přepočtené koeficientem množství</t>
  </si>
  <si>
    <t>24</t>
  </si>
  <si>
    <t>961044111</t>
  </si>
  <si>
    <t>Bourání základů z betonu prostého</t>
  </si>
  <si>
    <t>560901649</t>
  </si>
  <si>
    <t>"Bourání základových pasů z betonu prostého"</t>
  </si>
  <si>
    <t>1*0,6*(2*43,2+2*11+2*50,55+9,8+2*10,8)</t>
  </si>
  <si>
    <t>1*0,5*(3*13,55+12,5+2*9,525+3*13,425+15,875+17,625+1,25+3*0,5+6,3+7,64+3,015+2,115)</t>
  </si>
  <si>
    <t>1*0,3*2,6</t>
  </si>
  <si>
    <t>0,2*0,15*(2*2,8+2*2,25)</t>
  </si>
  <si>
    <t>0,15*0,15*(9,8+9,8+2*20,875+2*27,675+2*10+2*40,75)</t>
  </si>
  <si>
    <t>1*0,3*(3,25+2*1)</t>
  </si>
  <si>
    <t>"Bourání šachet"</t>
  </si>
  <si>
    <t>1*(0,45*0,45+0,45*0,45+0,3*0,3+0,6*0,3+0,65*0,65+0,3*0,3+0,45*0,45+1,7*0,3)</t>
  </si>
  <si>
    <t>"Bourání základové desky"</t>
  </si>
  <si>
    <t>0,1*(13,45*14,25+2,55*8,3+8,3*(10,9+1,75)-3,3*1,75-(4,4*4,4)/2)</t>
  </si>
  <si>
    <t>25</t>
  </si>
  <si>
    <t>962032112</t>
  </si>
  <si>
    <t>Bourání zdiva z keramických děrovaných cihel na MVC přes 1 m3</t>
  </si>
  <si>
    <t>1030075236</t>
  </si>
  <si>
    <t>Bourání zdiva nadzákladového z cihel keramických děrovaných na maltu vápenocementovou, objemu přes 1 m3</t>
  </si>
  <si>
    <t>"Vybourání zádveří ubytovna dívky"</t>
  </si>
  <si>
    <t>3,875*0,15*(2*0,85+3,25)</t>
  </si>
  <si>
    <t>"Vybourání vnitřních příček spojovacího krčku"</t>
  </si>
  <si>
    <t>3,045*0,15*(2*6,6+2*6,3)</t>
  </si>
  <si>
    <t>3,045*0,1*(0,965*7+5*1,4+5,35+2*2,8+2*1,75+2,15+2,05+2,95+3,5+3*1,45+0,915*6+3,075*3+2,05+2,95+2,05+1+1,635+2,1+5,25+2*3,9)</t>
  </si>
  <si>
    <t>26</t>
  </si>
  <si>
    <t>962032182.RR01</t>
  </si>
  <si>
    <t>Bourání zdiva z plynosilikátových tvárnic nebo bloků přes 1 m3</t>
  </si>
  <si>
    <t>1266852057</t>
  </si>
  <si>
    <t>Bourání zdiva nadzákladového z tvárnic nebo bloků plynosilikátových na tenkovrstvou maltu, objemu přes 1 m3</t>
  </si>
  <si>
    <t>"Bourání zdiva spojovací krček"</t>
  </si>
  <si>
    <t>"Obvodové zdivo"</t>
  </si>
  <si>
    <t>3,875*0,35*(13,45+16,39+2,2+3+10,9+1,75+3,3+5,7+0,75+6,16+4,4+3,275+3,4+2,225+3,2+14,28)</t>
  </si>
  <si>
    <t>"Vnitřní zdivo"</t>
  </si>
  <si>
    <t>3,045*0,3*(9,75+17,5+1,4+7,4+6,1+4,24+5,25)</t>
  </si>
  <si>
    <t>27</t>
  </si>
  <si>
    <t>963011511</t>
  </si>
  <si>
    <t>Bourání stropů z tvárnic pálených do nosníků ocelových tl do 120 mm</t>
  </si>
  <si>
    <t>381136891</t>
  </si>
  <si>
    <t>Bourání stropů z tvárnic pálených do nosníků ocelových, bez jejich vybourání a odklizení, tloušťky do 120 mm</t>
  </si>
  <si>
    <t>"Bourání stropní kce nad spojovacím krčkem - skladba S1"</t>
  </si>
  <si>
    <t>13,45*14,25+2,55*8,3+8,3*(10,9+1,75)-3,3*1,75-(4,4*4,4)/2</t>
  </si>
  <si>
    <t>28</t>
  </si>
  <si>
    <t>963042819</t>
  </si>
  <si>
    <t>Bourání schodišťových stupňů betonových zhotovených na místě</t>
  </si>
  <si>
    <t>2123267429</t>
  </si>
  <si>
    <t>4*3,25</t>
  </si>
  <si>
    <t>29</t>
  </si>
  <si>
    <t>964073.RR01</t>
  </si>
  <si>
    <t>Vybourání překladů z válcované oceli a RZP překladů</t>
  </si>
  <si>
    <t>komplet</t>
  </si>
  <si>
    <t>457658493</t>
  </si>
  <si>
    <t>30</t>
  </si>
  <si>
    <t>965042141</t>
  </si>
  <si>
    <t>Bourání podkladů pod dlažby nebo mazanin betonových nebo z litého asfaltu tl do 100 mm pl přes 4 m2</t>
  </si>
  <si>
    <t>-2130285761</t>
  </si>
  <si>
    <t>Bourání mazanin betonových nebo z litého asfaltu tl. do 100 mm, plochy přes 4 m2</t>
  </si>
  <si>
    <t>"Bourání podlah - skladba S3"</t>
  </si>
  <si>
    <t>0,028*(4+4,1+24,91+29,32+30,23+2,15+1,4+2,01+2,1+2,44+1,49+7,49+5*1,12+37,57+5,9+4,9+4*1,16+16,54+100,8+71,6+23,65)</t>
  </si>
  <si>
    <t>"Bourání podlah - skladba S4"</t>
  </si>
  <si>
    <t>0,033*(18,51+5,85+7,22+7,52+1,74+5,9+1,74+10,2+51,71+51,84+22*17,04+68,88+2,51+20*17,04)</t>
  </si>
  <si>
    <t>31</t>
  </si>
  <si>
    <t>965042241</t>
  </si>
  <si>
    <t>Bourání podkladů pod dlažby nebo mazanin betonových nebo z litého asfaltu tl přes 100 mm pl přes 4 m2</t>
  </si>
  <si>
    <t>-696096759</t>
  </si>
  <si>
    <t>Bourání mazanin betonových nebo z litého asfaltu tl. přes 100 mm, plochy přes 4 m2</t>
  </si>
  <si>
    <t>0,15*(13,45*14,25+2,55*8,3+8,3*(10,9+1,75)-3,3*1,75-(4,4*4,4)/2)</t>
  </si>
  <si>
    <t>32</t>
  </si>
  <si>
    <t>965045113</t>
  </si>
  <si>
    <t>Bourání potěrů cementových nebo pískocementových tl do 50 mm pl přes 4 m2</t>
  </si>
  <si>
    <t>-272833944</t>
  </si>
  <si>
    <t>Bourání potěrů tl. do 50 mm cementových nebo pískocementových, plochy přes 4 m2</t>
  </si>
  <si>
    <t>18,51+5,85+7,22+7,52+1,74+5,9+1,74+10,2+51,71+51,84+22*17,04+68,88+2,51+20*17,04</t>
  </si>
  <si>
    <t>33</t>
  </si>
  <si>
    <t>965082941</t>
  </si>
  <si>
    <t>Odstranění násypů pod podlahami tl přes 200 mm</t>
  </si>
  <si>
    <t>1650749313</t>
  </si>
  <si>
    <t>Odstranění násypu pod podlahami nebo ochranného násypu na střechách tl. přes 200 mm jakékoliv plochy</t>
  </si>
  <si>
    <t>0,35*(13,45*14,25+2,55*8,3+8,3*(10,9+1,75)-3,3*1,75-(4,4*4,4)/2)</t>
  </si>
  <si>
    <t>34</t>
  </si>
  <si>
    <t>968062355</t>
  </si>
  <si>
    <t>Vybourání dřevěných rámů oken dvojitých včetně křídel pl do 2 m2</t>
  </si>
  <si>
    <t>465357846</t>
  </si>
  <si>
    <t>Vybourání dřevěných rámů oken s křídly, dveřních zárubní, vrat, stěn, ostění nebo obkladů rámů oken s křídly dvojitých, plochy do 2 m2</t>
  </si>
  <si>
    <t>"Bourání oken ubytovna chlapci"</t>
  </si>
  <si>
    <t>(1,13*1,75)*84</t>
  </si>
  <si>
    <t>"Bourání oken ubytovna dívky"</t>
  </si>
  <si>
    <t>(1,13*1,75)*74</t>
  </si>
  <si>
    <t>35</t>
  </si>
  <si>
    <t>968062455</t>
  </si>
  <si>
    <t>Vybourání dřevěných dveřních zárubní pl do 2 m2</t>
  </si>
  <si>
    <t>1684997523</t>
  </si>
  <si>
    <t>Vybourání dřevěných rámů oken s křídly, dveřních zárubní, vrat, stěn, ostění nebo obkladů dveřních zárubní, plochy do 2 m2</t>
  </si>
  <si>
    <t>"Bourání dveří ubytovna chlapci"</t>
  </si>
  <si>
    <t>(0,8*1,97)*20</t>
  </si>
  <si>
    <t>(0,6*1,97)*6</t>
  </si>
  <si>
    <t>"Bourání dveří ubytovna dívky"</t>
  </si>
  <si>
    <t>(0,6*1,97)*2</t>
  </si>
  <si>
    <t>(0,9*1,97)*2</t>
  </si>
  <si>
    <t>36</t>
  </si>
  <si>
    <t>968062456</t>
  </si>
  <si>
    <t>Vybourání dřevěných dveřních zárubní pl přes 2 m2</t>
  </si>
  <si>
    <t>1662534902</t>
  </si>
  <si>
    <t>Vybourání dřevěných rámů oken s křídly, dveřních zárubní, vrat, stěn, ostění nebo obkladů dveřních zárubní, plochy přes 2 m2</t>
  </si>
  <si>
    <t>(1,6*1,97)*2</t>
  </si>
  <si>
    <t>37</t>
  </si>
  <si>
    <t>968072456</t>
  </si>
  <si>
    <t>Vybourání kovových dveřních zárubní pl přes 2 m2</t>
  </si>
  <si>
    <t>-810969647</t>
  </si>
  <si>
    <t>Vybourání kovových rámů oken s křídly, dveřních zárubní, vrat, stěn, ostění nebo obkladů dveřních zárubní, plochy přes 2 m2</t>
  </si>
  <si>
    <t>2,75*2,95</t>
  </si>
  <si>
    <t>38</t>
  </si>
  <si>
    <t>978013191</t>
  </si>
  <si>
    <t>Otlučení (osekání) vnitřní vápenné nebo vápenocementové omítky stěn v rozsahu přes 50 do 100 %</t>
  </si>
  <si>
    <t>1102120506</t>
  </si>
  <si>
    <t>Otlučení vápenných nebo vápenocementových omítek vnitřních ploch stěn s vyškrabáním spar, s očištěním zdiva, v rozsahu přes 50 do 100 %</t>
  </si>
  <si>
    <t>"Odsekání vnitřních vápenných omítek ze zdiva"</t>
  </si>
  <si>
    <t>"Ubytovna dívky"</t>
  </si>
  <si>
    <t>3,875*(2*0,85+3,25)</t>
  </si>
  <si>
    <t>"Spojovací krček"</t>
  </si>
  <si>
    <t>2*(3,045*(2*6,6+2*6,3))</t>
  </si>
  <si>
    <t>2*(3,045*(0,965*7+5*1,4+5,35+2*2,8+2*1,75+2,15+2,05+2,95+3,5+3*1,45+0,915*6+3,075*3+2,05+2,95+2,05+1+1,635+2,1+5,25+2*3,9))</t>
  </si>
  <si>
    <t>2*(3,045*(9,75+17,5+1,4+7,4+6,1+4,24+5,25))</t>
  </si>
  <si>
    <t>39</t>
  </si>
  <si>
    <t>978015391</t>
  </si>
  <si>
    <t>Otlučení (osekání) vnější vápenné nebo vápenocementové omítky stupně členitosti 1 a 2 v rozsahu přes 80 do 100 %</t>
  </si>
  <si>
    <t>-143117372</t>
  </si>
  <si>
    <t>Otlučení vápenných nebo vápenocementových omítek vnějších ploch s vyškrabáním spar a s očištěním zdiva stupně členitosti 1 a 2, v rozsahu přes 80 do 100 %</t>
  </si>
  <si>
    <t>"Odsekání vnější břizolitové omítky spojovací krček"</t>
  </si>
  <si>
    <t>3,5*(13,45+13,45+10,9+2,7+13,6+2,3)</t>
  </si>
  <si>
    <t>40</t>
  </si>
  <si>
    <t>978059541</t>
  </si>
  <si>
    <t>Odsekání a odebrání obkladů stěn z vnitřních obkládaček plochy přes 1 m2</t>
  </si>
  <si>
    <t>1033042838</t>
  </si>
  <si>
    <t>Odsekání obkladů stěn včetně otlučení podkladní omítky až na zdivo z obkládaček vnitřních, z jakýchkoliv materiálů, plochy přes 1 m2</t>
  </si>
  <si>
    <t>"Odsekání vnitřních obkladů stěn"</t>
  </si>
  <si>
    <t>1,5*(1,2+2+5,4+0,3+3,1+2*1,05+2*1+6,1+2,95+2,9)</t>
  </si>
  <si>
    <t>2*(2+2,05+0,1+2*1+2*2,05+2*2+4*0,988+14*1+7*0,1+3,1+1,5+3*1,025+5,35+1,75+2,4+2,3+3,5+3,5+2,9+2,2+2,1+4*1,25+6*0,1)</t>
  </si>
  <si>
    <t>1,7*(0,8+3,075)</t>
  </si>
  <si>
    <t>41</t>
  </si>
  <si>
    <t>978059641</t>
  </si>
  <si>
    <t>Odsekání a odebrání obkladů stěn z vnějších obkládaček plochy přes 1 m2</t>
  </si>
  <si>
    <t>1071230777</t>
  </si>
  <si>
    <t>Odsekání obkladů stěn včetně otlučení podkladní omítky až na zdivo z obkládaček vnějších, z jakýchkoliv materiálů, plochy přes 1 m2</t>
  </si>
  <si>
    <t>"Vybourání venkovních obkladů soklu"</t>
  </si>
  <si>
    <t>0,3*(12+50,6+50,6+44,35+44,35+12,2+13,45+13,45+10,55+11,7)</t>
  </si>
  <si>
    <t>997</t>
  </si>
  <si>
    <t>Přesun sutě</t>
  </si>
  <si>
    <t>42</t>
  </si>
  <si>
    <t>997013111</t>
  </si>
  <si>
    <t>Vnitrostaveništní doprava suti a vybouraných hmot pro budovy v do 6 m</t>
  </si>
  <si>
    <t>2109297692</t>
  </si>
  <si>
    <t>Vnitrostaveništní doprava suti a vybouraných hmot vodorovně do 50 m s naložením základní pro budovy a haly výšky do 6 m</t>
  </si>
  <si>
    <t>43</t>
  </si>
  <si>
    <t>997013501</t>
  </si>
  <si>
    <t>Odvoz suti a vybouraných hmot na skládku nebo meziskládku do 1 km se složením</t>
  </si>
  <si>
    <t>437815373</t>
  </si>
  <si>
    <t>Odvoz suti a vybouraných hmot na skládku nebo meziskládku se složením, na vzdálenost do 1 km</t>
  </si>
  <si>
    <t>44</t>
  </si>
  <si>
    <t>997013509</t>
  </si>
  <si>
    <t>Příplatek k odvozu suti a vybouraných hmot na skládku ZKD 1 km přes 1 km</t>
  </si>
  <si>
    <t>-293922871</t>
  </si>
  <si>
    <t>Odvoz suti a vybouraných hmot na skládku nebo meziskládku se složením, na vzdálenost Příplatek k ceně za každý další započatý 1 km přes 1 km</t>
  </si>
  <si>
    <t>"Vzdálenost skládky do 15 km"</t>
  </si>
  <si>
    <t>15*1893,402</t>
  </si>
  <si>
    <t>45</t>
  </si>
  <si>
    <t>997013871.RR01</t>
  </si>
  <si>
    <t>Poplatek za uložení stavebního odpadu na recyklační skládce (skládkovné) dle platné legislativy a nařízení vlády</t>
  </si>
  <si>
    <t>1062285166</t>
  </si>
  <si>
    <t>998</t>
  </si>
  <si>
    <t>Přesun hmot</t>
  </si>
  <si>
    <t>46</t>
  </si>
  <si>
    <t>998225111</t>
  </si>
  <si>
    <t>Přesun hmot pro pozemní komunikace s krytem z kamene, monolitickým betonovým nebo živičným</t>
  </si>
  <si>
    <t>746912214</t>
  </si>
  <si>
    <t>Přesun hmot pro komunikace s krytem z kameniva, monolitickým betonovým nebo živičným dopravní vzdálenost do 200 m jakékoliv délky objektu</t>
  </si>
  <si>
    <t>PSV</t>
  </si>
  <si>
    <t>Práce a dodávky PSV</t>
  </si>
  <si>
    <t>711</t>
  </si>
  <si>
    <t>Izolace proti vodě, vlhkosti a plynům</t>
  </si>
  <si>
    <t>47</t>
  </si>
  <si>
    <t>711131801</t>
  </si>
  <si>
    <t>Odstranění izolace proti vodě, vlhkosti a plynům z pásů AIP nebo tkaniny na sucho z plochy vodorovné</t>
  </si>
  <si>
    <t>1488594835</t>
  </si>
  <si>
    <t>Odstranění izolace proti vodě, vlhkosti a plynům z pásů na sucho AIP nebo tkaniny z plochy vodorovné V</t>
  </si>
  <si>
    <t>48</t>
  </si>
  <si>
    <t>711141811</t>
  </si>
  <si>
    <t>Odstranění izolace proti vodě, vlhkosti a plynům z pásů NAIP přitavených jednovrstvých z plochy vodorovné</t>
  </si>
  <si>
    <t>1288582863</t>
  </si>
  <si>
    <t>Odstranění izolace proti vodě, vlhkosti a plynům z přitavených pásů NAIP z plochy vodorovné V jednovrstvé</t>
  </si>
  <si>
    <t>4+4,1+24,91+29,32+30,23+2,15+1,4+2,01+2,1+2,44+1,49+7,49+5*1,12+37,57+5,9+4,9+4*1,16+16,54+100,8+71,6+23,65</t>
  </si>
  <si>
    <t>49</t>
  </si>
  <si>
    <t>-1081588127</t>
  </si>
  <si>
    <t>50</t>
  </si>
  <si>
    <t>998711201</t>
  </si>
  <si>
    <t>Přesun hmot procentní pro izolace proti vodě, vlhkosti a plynům v objektech v do 6 m</t>
  </si>
  <si>
    <t>%</t>
  </si>
  <si>
    <t>-1756597392</t>
  </si>
  <si>
    <t>Přesun hmot pro izolace proti vodě, vlhkosti a plynům stanovený procentní sazbou (%) z ceny vodorovná dopravní vzdálenost do 50 m základní v objektech výšky do 6 m</t>
  </si>
  <si>
    <t>712</t>
  </si>
  <si>
    <t>Povlakové krytiny</t>
  </si>
  <si>
    <t>51</t>
  </si>
  <si>
    <t>712340831</t>
  </si>
  <si>
    <t>Odstranění povlakové krytiny střech do 10° z pásů NAIP přitavených v plné ploše jednovrstvé</t>
  </si>
  <si>
    <t>-1947829907</t>
  </si>
  <si>
    <t>Odstranění povlakové krytiny střech plochých do 10° z přitavených pásů NAIP v plné ploše jednovrstvé</t>
  </si>
  <si>
    <t>"Asfaltová lepenka"</t>
  </si>
  <si>
    <t>52</t>
  </si>
  <si>
    <t>745527874</t>
  </si>
  <si>
    <t>"Bourání stropní kce nad ubytovnami - skladba S2"</t>
  </si>
  <si>
    <t>"Pojistná hydroizolace"</t>
  </si>
  <si>
    <t>44,35*14,2+51,5*13,8</t>
  </si>
  <si>
    <t>53</t>
  </si>
  <si>
    <t>712340833</t>
  </si>
  <si>
    <t>Odstranění povlakové krytiny střech do 10° z pásů NAIP přitavených v plné ploše třívrstvé</t>
  </si>
  <si>
    <t>1725967841</t>
  </si>
  <si>
    <t>Odstranění povlakové krytiny střech plochých do 10° z přitavených pásů NAIP v plné ploše třívrstvé</t>
  </si>
  <si>
    <t>"Souvrství povlakových krytin"</t>
  </si>
  <si>
    <t>54</t>
  </si>
  <si>
    <t>712340834</t>
  </si>
  <si>
    <t>Příplatek k odstranění povlakové krytiny střech do 10° z pásů NAIP přitavených v plné ploše ZKD vrstvu</t>
  </si>
  <si>
    <t>-740850974</t>
  </si>
  <si>
    <t>Odstranění povlakové krytiny střech plochých do 10° z přitavených pásů NAIP v plné ploše Příplatek k ceně - 0833 za každou další vrstvu</t>
  </si>
  <si>
    <t>55</t>
  </si>
  <si>
    <t>998712201</t>
  </si>
  <si>
    <t>Přesun hmot procentní pro krytiny povlakové v objektech v do 6 m</t>
  </si>
  <si>
    <t>-948702989</t>
  </si>
  <si>
    <t>Přesun hmot pro povlakové krytiny stanovený procentní sazbou (%) z ceny vodorovná dopravní vzdálenost do 50 m základní v objektech výšky do 6 m</t>
  </si>
  <si>
    <t>713</t>
  </si>
  <si>
    <t>Izolace tepelné</t>
  </si>
  <si>
    <t>56</t>
  </si>
  <si>
    <t>713120851</t>
  </si>
  <si>
    <t>Odstranění tepelné izolace podlah lepené z polystyrenu suchého tl do 100 mm</t>
  </si>
  <si>
    <t>-1802321944</t>
  </si>
  <si>
    <t>Odstranění tepelné izolace podlah z rohoží, pásů, dílců, desek, bloků podlah připevněných lepením z polystyrenu, tloušťka izolace suchého, tloušťka izolace do 100 mm</t>
  </si>
  <si>
    <t>57</t>
  </si>
  <si>
    <t>713130831</t>
  </si>
  <si>
    <t>Odstranění tepelné izolace stěn přibité nebo nastřelené z vláknitých materiálů tl do 100 mm</t>
  </si>
  <si>
    <t>-2022852668</t>
  </si>
  <si>
    <t>Odstranění tepelné izolace stěn a příček z rohoží, pásů, dílců, desek, bloků připevněných přibitím nebo nastřelením z vláknitých materiálů, tloušťka izolace do 100 mm</t>
  </si>
  <si>
    <t>"Bourání svislých konstrukcí ubytovna dívky"</t>
  </si>
  <si>
    <t>3,075*(4*44,35+2*12,2)</t>
  </si>
  <si>
    <t>"Bourání svislých konstrukcí ubytovna chlapci"</t>
  </si>
  <si>
    <t>3,075*(4*50,6+2*12)</t>
  </si>
  <si>
    <t>58</t>
  </si>
  <si>
    <t>713141833</t>
  </si>
  <si>
    <t>Odstranění tepelné izolace střech lepené mezi rošt z vláknitých materiálů suchých tl přes 100 do 200 mm</t>
  </si>
  <si>
    <t>1955898007</t>
  </si>
  <si>
    <t>Odstranění tepelné izolace střech plochých z rohoží, pásů, dílců, desek, bloků mezi roštem připevněných lepením z vláknitých materiálů suchých, tloušťka izolace přes 100 do 200 mm</t>
  </si>
  <si>
    <t>59</t>
  </si>
  <si>
    <t>998713201</t>
  </si>
  <si>
    <t>Přesun hmot procentní pro izolace tepelné v objektech v do 6 m</t>
  </si>
  <si>
    <t>2111500608</t>
  </si>
  <si>
    <t>Přesun hmot pro izolace tepelné stanovený procentní sazbou (%) z ceny vodorovná dopravní vzdálenost do 50 m s užitím mechanizace v objektech výšky do 6 m</t>
  </si>
  <si>
    <t>720</t>
  </si>
  <si>
    <t>Zdravotně technické instalace</t>
  </si>
  <si>
    <t>60</t>
  </si>
  <si>
    <t>720999.RR01</t>
  </si>
  <si>
    <t>Demontáž vnitřních a vnějších rozvodů ZTI do suti</t>
  </si>
  <si>
    <t>-515990905</t>
  </si>
  <si>
    <t>721</t>
  </si>
  <si>
    <t>Zdravotechnika - vnitřní kanalizace</t>
  </si>
  <si>
    <t>61</t>
  </si>
  <si>
    <t>721210823</t>
  </si>
  <si>
    <t>Demontáž vpustí střešních DN 125</t>
  </si>
  <si>
    <t>-1818035214</t>
  </si>
  <si>
    <t>Demontáž kanalizačního příslušenství střešních vtoků DN 125</t>
  </si>
  <si>
    <t>62</t>
  </si>
  <si>
    <t>721242804</t>
  </si>
  <si>
    <t>Demontáž lapače střešních splavenin DN 125</t>
  </si>
  <si>
    <t>396394645</t>
  </si>
  <si>
    <t>Demontáž lapačů střešních splavenin DN 125</t>
  </si>
  <si>
    <t>63</t>
  </si>
  <si>
    <t>721999.RR01</t>
  </si>
  <si>
    <t>Demontáž střešních komínků - odvětrání kanalizace</t>
  </si>
  <si>
    <t>-1040661890</t>
  </si>
  <si>
    <t>64</t>
  </si>
  <si>
    <t>998721201</t>
  </si>
  <si>
    <t>Přesun hmot procentní pro vnitřní kanalizaci v objektech v do 6 m</t>
  </si>
  <si>
    <t>1885393247</t>
  </si>
  <si>
    <t>Přesun hmot pro vnitřní kanalizaci stanovený procentní sazbou (%) z ceny vodorovná dopravní vzdálenost do 50 m základní v objektech výšky do 6 m</t>
  </si>
  <si>
    <t>725</t>
  </si>
  <si>
    <t>Zdravotechnika - zařizovací předměty</t>
  </si>
  <si>
    <t>65</t>
  </si>
  <si>
    <t>725110811</t>
  </si>
  <si>
    <t>Demontáž klozetů splachovacích s nádrží</t>
  </si>
  <si>
    <t>soubor</t>
  </si>
  <si>
    <t>-1394762251</t>
  </si>
  <si>
    <t>Demontáž klozetů splachovacíchch s nádrží nebo tlakovým splachovačem</t>
  </si>
  <si>
    <t>66</t>
  </si>
  <si>
    <t>725122813</t>
  </si>
  <si>
    <t>Demontáž pisoárových stání s nádrží a jedním záchodkem</t>
  </si>
  <si>
    <t>1716178827</t>
  </si>
  <si>
    <t>Demontáž pisoárů s nádrží a 1 záchodkem</t>
  </si>
  <si>
    <t>67</t>
  </si>
  <si>
    <t>725210821</t>
  </si>
  <si>
    <t>Demontáž umyvadel bez výtokových armatur</t>
  </si>
  <si>
    <t>1719987814</t>
  </si>
  <si>
    <t>Demontáž umyvadel bez výtokových armatur umyvadel</t>
  </si>
  <si>
    <t>68</t>
  </si>
  <si>
    <t>725240811</t>
  </si>
  <si>
    <t>Demontáž kabin sprchových bez výtokových armatur</t>
  </si>
  <si>
    <t>1830012878</t>
  </si>
  <si>
    <t>Demontáž sprchových kabin a vaniček bez výtokových armatur kabin</t>
  </si>
  <si>
    <t>69</t>
  </si>
  <si>
    <t>725240812</t>
  </si>
  <si>
    <t>Demontáž vaniček sprchových bez výtokových armatur</t>
  </si>
  <si>
    <t>1468122647</t>
  </si>
  <si>
    <t>Demontáž sprchových kabin a vaniček bez výtokových armatur vaniček</t>
  </si>
  <si>
    <t>70</t>
  </si>
  <si>
    <t>725310823</t>
  </si>
  <si>
    <t>Demontáž dřez jednoduchý vestavěný v kuchyňských sestavách bez výtokových armatur</t>
  </si>
  <si>
    <t>-28083719</t>
  </si>
  <si>
    <t>Demontáž dřezů jednodílných bez výtokových armatur vestavěných v kuchyňských sestavách</t>
  </si>
  <si>
    <t>71</t>
  </si>
  <si>
    <t>725330820</t>
  </si>
  <si>
    <t>Demontáž výlevka diturvitová</t>
  </si>
  <si>
    <t>940704092</t>
  </si>
  <si>
    <t>Demontáž výlevek bez výtokových armatur a bez nádrže a splachovacího potrubí diturvitových</t>
  </si>
  <si>
    <t>72</t>
  </si>
  <si>
    <t>725530828</t>
  </si>
  <si>
    <t>Demontáž ohřívač elektrický akumulační přes 1200 do 2000 l</t>
  </si>
  <si>
    <t>-957804180</t>
  </si>
  <si>
    <t>Demontáž elektrických zásobníkových ohřívačů vody akumulačních přes 1200 do 2000 l</t>
  </si>
  <si>
    <t>73</t>
  </si>
  <si>
    <t>725810812</t>
  </si>
  <si>
    <t>Demontáž ventilů výtokových stojánkových</t>
  </si>
  <si>
    <t>1182959888</t>
  </si>
  <si>
    <t>Demontáž výtokových ventilů stojánkových</t>
  </si>
  <si>
    <t>74</t>
  </si>
  <si>
    <t>725820802</t>
  </si>
  <si>
    <t>Demontáž baterie stojánkové do jednoho otvoru</t>
  </si>
  <si>
    <t>-1631476757</t>
  </si>
  <si>
    <t>Demontáž baterií stojánkových do 1 otvoru</t>
  </si>
  <si>
    <t>75</t>
  </si>
  <si>
    <t>725840850</t>
  </si>
  <si>
    <t>Demontáž baterie sprch diferenciální do G 3/4x1</t>
  </si>
  <si>
    <t>1746465344</t>
  </si>
  <si>
    <t>Demontáž baterií sprchových diferenciálních do G 3/4 x 1</t>
  </si>
  <si>
    <t>76</t>
  </si>
  <si>
    <t>725850800</t>
  </si>
  <si>
    <t>Demontáž ventilů odpadních</t>
  </si>
  <si>
    <t>136146933</t>
  </si>
  <si>
    <t>Demontáž odpadních ventilů všech připojovacích dimenzí</t>
  </si>
  <si>
    <t>730</t>
  </si>
  <si>
    <t>Ústřední vytápění</t>
  </si>
  <si>
    <t>77</t>
  </si>
  <si>
    <t>730999.RR01</t>
  </si>
  <si>
    <t>Demontáž rozvodů a zařízení ústředního vytápění do suti</t>
  </si>
  <si>
    <t>1532288751</t>
  </si>
  <si>
    <t>740</t>
  </si>
  <si>
    <t>Elektroinstalace</t>
  </si>
  <si>
    <t>78</t>
  </si>
  <si>
    <t>740999.RR01</t>
  </si>
  <si>
    <t>Demontáž elektroinstalací silno + slabo</t>
  </si>
  <si>
    <t>1019443922</t>
  </si>
  <si>
    <t>762</t>
  </si>
  <si>
    <t>Konstrukce tesařské</t>
  </si>
  <si>
    <t>79</t>
  </si>
  <si>
    <t>762112811</t>
  </si>
  <si>
    <t>Demontáž stěn a příček z polohraněného řeziva nebo tyčoviny</t>
  </si>
  <si>
    <t>-1163755635</t>
  </si>
  <si>
    <t>3,075*(4*44,35+2*12,2+19*4,8)</t>
  </si>
  <si>
    <t>3,075*(4*50,6+2*12+22*4,8+2,4)</t>
  </si>
  <si>
    <t>80</t>
  </si>
  <si>
    <t>762134811</t>
  </si>
  <si>
    <t>Demontáž bednění svislých stěn z fošen</t>
  </si>
  <si>
    <t>-1418668830</t>
  </si>
  <si>
    <t>Demontáž bednění svislých stěn a nadstřešních stěn z fošen</t>
  </si>
  <si>
    <t>2*(3,075*(4*44,35+2*12,2+19*4,8))</t>
  </si>
  <si>
    <t>2*(3,075*(4*50,6+2*12+22*4,8+2,4))</t>
  </si>
  <si>
    <t>81</t>
  </si>
  <si>
    <t>762711830</t>
  </si>
  <si>
    <t>Demontáž prostorových vázaných kcí z hraněného řeziva průřezové pl přes 224 do 288 cm2</t>
  </si>
  <si>
    <t>-1082295005</t>
  </si>
  <si>
    <t>Demontáž prostorových vázaných konstrukcí z řeziva hraněného nebo polohraněného průřezové plochy přes 224 do 288 cm2</t>
  </si>
  <si>
    <t>"Předpoklad rozpětí nosníků pro výpočet 1,0 m"</t>
  </si>
  <si>
    <t>((44,35/1)*14,2+(51,5/1)*13,8)*1,4</t>
  </si>
  <si>
    <t>82</t>
  </si>
  <si>
    <t>762811811</t>
  </si>
  <si>
    <t>Demontáž záklopů stropů z hrubých prken tl do 32 mm</t>
  </si>
  <si>
    <t>-1650719264</t>
  </si>
  <si>
    <t>Demontáž záklopů stropů vrchních a zapuštěných z hrubých prken, tl. do 32 mm</t>
  </si>
  <si>
    <t>83</t>
  </si>
  <si>
    <t>762841811</t>
  </si>
  <si>
    <t>Demontáž podbíjení obkladů stropů a střech sklonu do 60° z hrubých prken tl do 35 mm</t>
  </si>
  <si>
    <t>439849527</t>
  </si>
  <si>
    <t>Demontáž podbíjení obkladů stropů a střech sklonu do 60° z hrubých prken tl. do 35 mm bez omítky</t>
  </si>
  <si>
    <t>84</t>
  </si>
  <si>
    <t>998762201</t>
  </si>
  <si>
    <t>Přesun hmot procentní pro kce tesařské v objektech v do 6 m</t>
  </si>
  <si>
    <t>-2081755918</t>
  </si>
  <si>
    <t>Přesun hmot pro konstrukce tesařské stanovený procentní sazbou (%) z ceny vodorovná dopravní vzdálenost do 50 m základní v objektech výšky do 6 m</t>
  </si>
  <si>
    <t>764</t>
  </si>
  <si>
    <t>Konstrukce klempířské</t>
  </si>
  <si>
    <t>85</t>
  </si>
  <si>
    <t>764001821</t>
  </si>
  <si>
    <t>Demontáž krytiny ze svitků nebo tabulí do suti</t>
  </si>
  <si>
    <t>932241073</t>
  </si>
  <si>
    <t>Demontáž klempířských konstrukcí krytiny ze svitků nebo tabulí do suti</t>
  </si>
  <si>
    <t>86</t>
  </si>
  <si>
    <t>764004801</t>
  </si>
  <si>
    <t>Demontáž podokapního žlabu do suti</t>
  </si>
  <si>
    <t>-1490962812</t>
  </si>
  <si>
    <t>Demontáž klempířských konstrukcí žlabu podokapního do suti</t>
  </si>
  <si>
    <t>2*44,35+2*51,5</t>
  </si>
  <si>
    <t>87</t>
  </si>
  <si>
    <t>764004861</t>
  </si>
  <si>
    <t>Demontáž svodu do suti</t>
  </si>
  <si>
    <t>1064889267</t>
  </si>
  <si>
    <t>Demontáž klempířských konstrukcí svodu do suti</t>
  </si>
  <si>
    <t>8*3,875</t>
  </si>
  <si>
    <t>88</t>
  </si>
  <si>
    <t>764999.RR01</t>
  </si>
  <si>
    <t>Demontáž otatních konstrukcí klempířských do suti - oplechování, drobné prvky, atp.</t>
  </si>
  <si>
    <t>-92339427</t>
  </si>
  <si>
    <t>89</t>
  </si>
  <si>
    <t>998764201</t>
  </si>
  <si>
    <t>Přesun hmot procentní pro konstrukce klempířské v objektech v do 6 m</t>
  </si>
  <si>
    <t>-1097998207</t>
  </si>
  <si>
    <t>Přesun hmot pro konstrukce klempířské stanovený procentní sazbou (%) z ceny vodorovná dopravní vzdálenost do 50 m s užitím mechanizace v objektech výšky do 6 m</t>
  </si>
  <si>
    <t>766</t>
  </si>
  <si>
    <t>Konstrukce truhlářské</t>
  </si>
  <si>
    <t>90</t>
  </si>
  <si>
    <t>766421811</t>
  </si>
  <si>
    <t>Demontáž truhlářského obložení podhledů z panelů plochy do 1,5 m2</t>
  </si>
  <si>
    <t>588865307</t>
  </si>
  <si>
    <t>Demontáž obložení podhledů panely, plochy do 1,5 m2</t>
  </si>
  <si>
    <t>91</t>
  </si>
  <si>
    <t>766421822</t>
  </si>
  <si>
    <t>Demontáž truhlářského obložení podhledů podkladových roštů</t>
  </si>
  <si>
    <t>-597126821</t>
  </si>
  <si>
    <t>Demontáž obložení podhledů podkladových roštů</t>
  </si>
  <si>
    <t>92</t>
  </si>
  <si>
    <t>766812840</t>
  </si>
  <si>
    <t>Demontáž kuchyňských linek dřevěných nebo kovových dl přes 1,8 do 2,1 m</t>
  </si>
  <si>
    <t>-1700048838</t>
  </si>
  <si>
    <t>Demontáž kuchyňských linek dřevěných nebo kovových včetně skříněk uchycených na stěně, délky přes 1800 do 2100 mm</t>
  </si>
  <si>
    <t>93</t>
  </si>
  <si>
    <t>998766201</t>
  </si>
  <si>
    <t>Přesun hmot procentní pro kce truhlářské v objektech v do 6 m</t>
  </si>
  <si>
    <t>-1866958660</t>
  </si>
  <si>
    <t>Přesun hmot pro konstrukce truhlářské stanovený procentní sazbou (%) z ceny vodorovná dopravní vzdálenost do 50 m základní v objektech výšky do 6 m</t>
  </si>
  <si>
    <t>767</t>
  </si>
  <si>
    <t>Konstrukce zámečnické</t>
  </si>
  <si>
    <t>94</t>
  </si>
  <si>
    <t>767999.RR01</t>
  </si>
  <si>
    <t>Demontáž konstrukcí zámečnických do suti - zábradlí, drobné prvky, atp.</t>
  </si>
  <si>
    <t>1106511881</t>
  </si>
  <si>
    <t>95</t>
  </si>
  <si>
    <t>998767201</t>
  </si>
  <si>
    <t>Přesun hmot procentní pro zámečnické konstrukce v objektech v do 6 m</t>
  </si>
  <si>
    <t>-1826521486</t>
  </si>
  <si>
    <t>Přesun hmot pro zámečnické konstrukce stanovený procentní sazbou (%) z ceny vodorovná dopravní vzdálenost do 50 m základní v objektech výšky do 6 m</t>
  </si>
  <si>
    <t>771</t>
  </si>
  <si>
    <t>Podlahy z dlaždic</t>
  </si>
  <si>
    <t>96</t>
  </si>
  <si>
    <t>771571810</t>
  </si>
  <si>
    <t>Demontáž podlah z dlaždic keramických kladených do malty</t>
  </si>
  <si>
    <t>888603348</t>
  </si>
  <si>
    <t>97</t>
  </si>
  <si>
    <t>998771201</t>
  </si>
  <si>
    <t>Přesun hmot procentní pro podlahy z dlaždic v objektech v do 6 m</t>
  </si>
  <si>
    <t>1826190989</t>
  </si>
  <si>
    <t>Přesun hmot pro podlahy z dlaždic stanovený procentní sazbou (%) z ceny vodorovná dopravní vzdálenost do 50 m základní v objektech výšky do 6 m</t>
  </si>
  <si>
    <t>776</t>
  </si>
  <si>
    <t>Podlahy povlakové</t>
  </si>
  <si>
    <t>98</t>
  </si>
  <si>
    <t>776201812</t>
  </si>
  <si>
    <t>Demontáž lepených povlakových podlah s podložkou ručně</t>
  </si>
  <si>
    <t>-1095370085</t>
  </si>
  <si>
    <t>Demontáž povlakových podlahovin lepených ručně s podložkou</t>
  </si>
  <si>
    <t>99</t>
  </si>
  <si>
    <t>998776201</t>
  </si>
  <si>
    <t>Přesun hmot procentní pro podlahy povlakové v objektech v do 6 m</t>
  </si>
  <si>
    <t>1038413652</t>
  </si>
  <si>
    <t>Přesun hmot pro podlahy povlakové stanovený procentní sazbou (%) z ceny vodorovná dopravní vzdálenost do 50 m základní v objektech výšky do 6 m</t>
  </si>
  <si>
    <t>Práce a dodávky M</t>
  </si>
  <si>
    <t>21-M</t>
  </si>
  <si>
    <t>Elektromontáže</t>
  </si>
  <si>
    <t>218191502</t>
  </si>
  <si>
    <t>Demontáž skříní tenkocementových přípojkových v pilíři SP 3 až 5/1 bez odpojení vodičů</t>
  </si>
  <si>
    <t>-405449925</t>
  </si>
  <si>
    <t>Demontáž skříní tenkocementových v pilíři přípojkových, bez odpojení vodičů, typ [SP 3 až 5/1]</t>
  </si>
  <si>
    <t>101</t>
  </si>
  <si>
    <t>218191542</t>
  </si>
  <si>
    <t>Demontáž pilířů skříní PRIS 3, 7 bez odpojení vodičů</t>
  </si>
  <si>
    <t>1197280688</t>
  </si>
  <si>
    <t>Demontáž skříní tenkocementových v pilíři pilířů pro skříně bez základů, bez odpojení vodičů, typ [PRIS 3, 7]</t>
  </si>
  <si>
    <t>102</t>
  </si>
  <si>
    <t>218999.RR01</t>
  </si>
  <si>
    <t>Demontáž nadzemní přípojky NN</t>
  </si>
  <si>
    <t>1412586712</t>
  </si>
  <si>
    <t>VRN</t>
  </si>
  <si>
    <t>Vedlejší rozpočtové náklady</t>
  </si>
  <si>
    <t>VRN1</t>
  </si>
  <si>
    <t>Průzkumné, geodetické a projektové práce</t>
  </si>
  <si>
    <t>103</t>
  </si>
  <si>
    <t>010001000</t>
  </si>
  <si>
    <t>Průzkumné, zeměměřičské a projektové práce</t>
  </si>
  <si>
    <t>…</t>
  </si>
  <si>
    <t>1024</t>
  </si>
  <si>
    <t>141723083</t>
  </si>
  <si>
    <t>VRN2</t>
  </si>
  <si>
    <t>Příprava staveniště</t>
  </si>
  <si>
    <t>104</t>
  </si>
  <si>
    <t>020001000</t>
  </si>
  <si>
    <t>715172694</t>
  </si>
  <si>
    <t>VRN3</t>
  </si>
  <si>
    <t>Zařízení staveniště</t>
  </si>
  <si>
    <t>105</t>
  </si>
  <si>
    <t>030001000</t>
  </si>
  <si>
    <t>942707941</t>
  </si>
  <si>
    <t>VRN4</t>
  </si>
  <si>
    <t>Inženýrská činnost</t>
  </si>
  <si>
    <t>106</t>
  </si>
  <si>
    <t>040001000</t>
  </si>
  <si>
    <t>415199414</t>
  </si>
  <si>
    <t>VRN9</t>
  </si>
  <si>
    <t>Ostatní náklady</t>
  </si>
  <si>
    <t>107</t>
  </si>
  <si>
    <t>090001000</t>
  </si>
  <si>
    <t>-1541806229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</si>
</sst>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2024-81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DEMOLICE OBJEKTU DOMOVA MLÁDĚŽE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28. 8. 2024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Střední odborná škola a Základní škola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VBS projekce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Michal Kupka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Bourací práce'!J30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'01 - Bourací práce'!P146</f>
        <v>0</v>
      </c>
      <c r="AV95" s="128">
        <f>'01 - Bourací práce'!J33</f>
        <v>0</v>
      </c>
      <c r="AW95" s="128">
        <f>'01 - Bourací práce'!J34</f>
        <v>0</v>
      </c>
      <c r="AX95" s="128">
        <f>'01 - Bourací práce'!J35</f>
        <v>0</v>
      </c>
      <c r="AY95" s="128">
        <f>'01 - Bourací práce'!J36</f>
        <v>0</v>
      </c>
      <c r="AZ95" s="128">
        <f>'01 - Bourací práce'!F33</f>
        <v>0</v>
      </c>
      <c r="BA95" s="128">
        <f>'01 - Bourací práce'!F34</f>
        <v>0</v>
      </c>
      <c r="BB95" s="128">
        <f>'01 - Bourací práce'!F35</f>
        <v>0</v>
      </c>
      <c r="BC95" s="128">
        <f>'01 - Bourací práce'!F36</f>
        <v>0</v>
      </c>
      <c r="BD95" s="130">
        <f>'01 - Bourací práce'!F37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ixztyTsJ4rdfWDCAu+/Q4Zq5PqP1dM2ZFM5bFCATu9qorr95fqtmFkrt7sp1txT3JeYPCGHHGyJtm1929ZKeKg==" hashValue="I1DCFLuMbnrH+ocGeZmvT3JpUB8QzTcMKmEuAs9UCkc2dVIGwbrwyNxIEgWZ+v70Yq/fx2gSPpM8+Tedgl7ou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Bourací prá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86</v>
      </c>
    </row>
    <row r="4" s="1" customFormat="1" ht="24.96" customHeight="1">
      <c r="B4" s="20"/>
      <c r="D4" s="134" t="s">
        <v>87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DEMOLICE OBJEKTU DOMOVA MLÁDĚŽE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28. 8. 2024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ROUND(J146,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ROUND((SUM(BE146:BE583)),  2)</f>
        <v>0</v>
      </c>
      <c r="G33" s="38"/>
      <c r="H33" s="38"/>
      <c r="I33" s="151">
        <v>0.21</v>
      </c>
      <c r="J33" s="150">
        <f>ROUND(((SUM(BE146:BE583))*I33),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ROUND((SUM(BF146:BF583)),  2)</f>
        <v>0</v>
      </c>
      <c r="G34" s="38"/>
      <c r="H34" s="38"/>
      <c r="I34" s="151">
        <v>0.12</v>
      </c>
      <c r="J34" s="150">
        <f>ROUND(((SUM(BF146:BF583))*I34),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ROUND((SUM(BG146:BG583)),  2)</f>
        <v>0</v>
      </c>
      <c r="G35" s="38"/>
      <c r="H35" s="38"/>
      <c r="I35" s="151">
        <v>0.21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ROUND((SUM(BH146:BH583)),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ROUND((SUM(BI146:BI583)),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DEMOLICE OBJEKTU DOMOVA MLÁDĚŽE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Bourací práce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28. 8. 2024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Střední odborná škola a Základní škola</v>
      </c>
      <c r="G91" s="40"/>
      <c r="H91" s="40"/>
      <c r="I91" s="32" t="s">
        <v>30</v>
      </c>
      <c r="J91" s="36" t="str">
        <f>E21</f>
        <v>VBS projekce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Michal Kupka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91</v>
      </c>
      <c r="D94" s="172"/>
      <c r="E94" s="172"/>
      <c r="F94" s="172"/>
      <c r="G94" s="172"/>
      <c r="H94" s="172"/>
      <c r="I94" s="172"/>
      <c r="J94" s="173" t="s">
        <v>92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93</v>
      </c>
      <c r="D96" s="40"/>
      <c r="E96" s="40"/>
      <c r="F96" s="40"/>
      <c r="G96" s="40"/>
      <c r="H96" s="40"/>
      <c r="I96" s="40"/>
      <c r="J96" s="110">
        <f>J146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5"/>
      <c r="C97" s="176"/>
      <c r="D97" s="177" t="s">
        <v>95</v>
      </c>
      <c r="E97" s="178"/>
      <c r="F97" s="178"/>
      <c r="G97" s="178"/>
      <c r="H97" s="178"/>
      <c r="I97" s="178"/>
      <c r="J97" s="179">
        <f>J147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96</v>
      </c>
      <c r="E98" s="184"/>
      <c r="F98" s="184"/>
      <c r="G98" s="184"/>
      <c r="H98" s="184"/>
      <c r="I98" s="184"/>
      <c r="J98" s="185">
        <f>J148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97</v>
      </c>
      <c r="E99" s="184"/>
      <c r="F99" s="184"/>
      <c r="G99" s="184"/>
      <c r="H99" s="184"/>
      <c r="I99" s="184"/>
      <c r="J99" s="185">
        <f>J196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98</v>
      </c>
      <c r="E100" s="184"/>
      <c r="F100" s="184"/>
      <c r="G100" s="184"/>
      <c r="H100" s="184"/>
      <c r="I100" s="184"/>
      <c r="J100" s="185">
        <f>J201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99</v>
      </c>
      <c r="E101" s="184"/>
      <c r="F101" s="184"/>
      <c r="G101" s="184"/>
      <c r="H101" s="184"/>
      <c r="I101" s="184"/>
      <c r="J101" s="185">
        <f>J218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100</v>
      </c>
      <c r="E102" s="184"/>
      <c r="F102" s="184"/>
      <c r="G102" s="184"/>
      <c r="H102" s="184"/>
      <c r="I102" s="184"/>
      <c r="J102" s="185">
        <f>J345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101</v>
      </c>
      <c r="E103" s="184"/>
      <c r="F103" s="184"/>
      <c r="G103" s="184"/>
      <c r="H103" s="184"/>
      <c r="I103" s="184"/>
      <c r="J103" s="185">
        <f>J357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5"/>
      <c r="C104" s="176"/>
      <c r="D104" s="177" t="s">
        <v>102</v>
      </c>
      <c r="E104" s="178"/>
      <c r="F104" s="178"/>
      <c r="G104" s="178"/>
      <c r="H104" s="178"/>
      <c r="I104" s="178"/>
      <c r="J104" s="179">
        <f>J360</f>
        <v>0</v>
      </c>
      <c r="K104" s="176"/>
      <c r="L104" s="18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1"/>
      <c r="C105" s="182"/>
      <c r="D105" s="183" t="s">
        <v>103</v>
      </c>
      <c r="E105" s="184"/>
      <c r="F105" s="184"/>
      <c r="G105" s="184"/>
      <c r="H105" s="184"/>
      <c r="I105" s="184"/>
      <c r="J105" s="185">
        <f>J361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104</v>
      </c>
      <c r="E106" s="184"/>
      <c r="F106" s="184"/>
      <c r="G106" s="184"/>
      <c r="H106" s="184"/>
      <c r="I106" s="184"/>
      <c r="J106" s="185">
        <f>J381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105</v>
      </c>
      <c r="E107" s="184"/>
      <c r="F107" s="184"/>
      <c r="G107" s="184"/>
      <c r="H107" s="184"/>
      <c r="I107" s="184"/>
      <c r="J107" s="185">
        <f>J408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106</v>
      </c>
      <c r="E108" s="184"/>
      <c r="F108" s="184"/>
      <c r="G108" s="184"/>
      <c r="H108" s="184"/>
      <c r="I108" s="184"/>
      <c r="J108" s="185">
        <f>J430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107</v>
      </c>
      <c r="E109" s="184"/>
      <c r="F109" s="184"/>
      <c r="G109" s="184"/>
      <c r="H109" s="184"/>
      <c r="I109" s="184"/>
      <c r="J109" s="185">
        <f>J433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108</v>
      </c>
      <c r="E110" s="184"/>
      <c r="F110" s="184"/>
      <c r="G110" s="184"/>
      <c r="H110" s="184"/>
      <c r="I110" s="184"/>
      <c r="J110" s="185">
        <f>J442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109</v>
      </c>
      <c r="E111" s="184"/>
      <c r="F111" s="184"/>
      <c r="G111" s="184"/>
      <c r="H111" s="184"/>
      <c r="I111" s="184"/>
      <c r="J111" s="185">
        <f>J467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110</v>
      </c>
      <c r="E112" s="184"/>
      <c r="F112" s="184"/>
      <c r="G112" s="184"/>
      <c r="H112" s="184"/>
      <c r="I112" s="184"/>
      <c r="J112" s="185">
        <f>J470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111</v>
      </c>
      <c r="E113" s="184"/>
      <c r="F113" s="184"/>
      <c r="G113" s="184"/>
      <c r="H113" s="184"/>
      <c r="I113" s="184"/>
      <c r="J113" s="185">
        <f>J473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112</v>
      </c>
      <c r="E114" s="184"/>
      <c r="F114" s="184"/>
      <c r="G114" s="184"/>
      <c r="H114" s="184"/>
      <c r="I114" s="184"/>
      <c r="J114" s="185">
        <f>J506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113</v>
      </c>
      <c r="E115" s="184"/>
      <c r="F115" s="184"/>
      <c r="G115" s="184"/>
      <c r="H115" s="184"/>
      <c r="I115" s="184"/>
      <c r="J115" s="185">
        <f>J524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114</v>
      </c>
      <c r="E116" s="184"/>
      <c r="F116" s="184"/>
      <c r="G116" s="184"/>
      <c r="H116" s="184"/>
      <c r="I116" s="184"/>
      <c r="J116" s="185">
        <f>J539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115</v>
      </c>
      <c r="E117" s="184"/>
      <c r="F117" s="184"/>
      <c r="G117" s="184"/>
      <c r="H117" s="184"/>
      <c r="I117" s="184"/>
      <c r="J117" s="185">
        <f>J544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116</v>
      </c>
      <c r="E118" s="184"/>
      <c r="F118" s="184"/>
      <c r="G118" s="184"/>
      <c r="H118" s="184"/>
      <c r="I118" s="184"/>
      <c r="J118" s="185">
        <f>J552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75"/>
      <c r="C119" s="176"/>
      <c r="D119" s="177" t="s">
        <v>117</v>
      </c>
      <c r="E119" s="178"/>
      <c r="F119" s="178"/>
      <c r="G119" s="178"/>
      <c r="H119" s="178"/>
      <c r="I119" s="178"/>
      <c r="J119" s="179">
        <f>J560</f>
        <v>0</v>
      </c>
      <c r="K119" s="176"/>
      <c r="L119" s="180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181"/>
      <c r="C120" s="182"/>
      <c r="D120" s="183" t="s">
        <v>118</v>
      </c>
      <c r="E120" s="184"/>
      <c r="F120" s="184"/>
      <c r="G120" s="184"/>
      <c r="H120" s="184"/>
      <c r="I120" s="184"/>
      <c r="J120" s="185">
        <f>J561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75"/>
      <c r="C121" s="176"/>
      <c r="D121" s="177" t="s">
        <v>119</v>
      </c>
      <c r="E121" s="178"/>
      <c r="F121" s="178"/>
      <c r="G121" s="178"/>
      <c r="H121" s="178"/>
      <c r="I121" s="178"/>
      <c r="J121" s="179">
        <f>J568</f>
        <v>0</v>
      </c>
      <c r="K121" s="176"/>
      <c r="L121" s="180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81"/>
      <c r="C122" s="182"/>
      <c r="D122" s="183" t="s">
        <v>120</v>
      </c>
      <c r="E122" s="184"/>
      <c r="F122" s="184"/>
      <c r="G122" s="184"/>
      <c r="H122" s="184"/>
      <c r="I122" s="184"/>
      <c r="J122" s="185">
        <f>J569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121</v>
      </c>
      <c r="E123" s="184"/>
      <c r="F123" s="184"/>
      <c r="G123" s="184"/>
      <c r="H123" s="184"/>
      <c r="I123" s="184"/>
      <c r="J123" s="185">
        <f>J572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1"/>
      <c r="C124" s="182"/>
      <c r="D124" s="183" t="s">
        <v>122</v>
      </c>
      <c r="E124" s="184"/>
      <c r="F124" s="184"/>
      <c r="G124" s="184"/>
      <c r="H124" s="184"/>
      <c r="I124" s="184"/>
      <c r="J124" s="185">
        <f>J575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123</v>
      </c>
      <c r="E125" s="184"/>
      <c r="F125" s="184"/>
      <c r="G125" s="184"/>
      <c r="H125" s="184"/>
      <c r="I125" s="184"/>
      <c r="J125" s="185">
        <f>J578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1"/>
      <c r="C126" s="182"/>
      <c r="D126" s="183" t="s">
        <v>124</v>
      </c>
      <c r="E126" s="184"/>
      <c r="F126" s="184"/>
      <c r="G126" s="184"/>
      <c r="H126" s="184"/>
      <c r="I126" s="184"/>
      <c r="J126" s="185">
        <f>J581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2" customFormat="1" ht="21.84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66"/>
      <c r="C128" s="67"/>
      <c r="D128" s="67"/>
      <c r="E128" s="67"/>
      <c r="F128" s="67"/>
      <c r="G128" s="67"/>
      <c r="H128" s="67"/>
      <c r="I128" s="67"/>
      <c r="J128" s="67"/>
      <c r="K128" s="67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32" s="2" customFormat="1" ht="6.96" customHeight="1">
      <c r="A132" s="38"/>
      <c r="B132" s="68"/>
      <c r="C132" s="69"/>
      <c r="D132" s="69"/>
      <c r="E132" s="69"/>
      <c r="F132" s="69"/>
      <c r="G132" s="69"/>
      <c r="H132" s="69"/>
      <c r="I132" s="69"/>
      <c r="J132" s="69"/>
      <c r="K132" s="69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24.96" customHeight="1">
      <c r="A133" s="38"/>
      <c r="B133" s="39"/>
      <c r="C133" s="23" t="s">
        <v>125</v>
      </c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2" customHeight="1">
      <c r="A135" s="38"/>
      <c r="B135" s="39"/>
      <c r="C135" s="32" t="s">
        <v>16</v>
      </c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6.5" customHeight="1">
      <c r="A136" s="38"/>
      <c r="B136" s="39"/>
      <c r="C136" s="40"/>
      <c r="D136" s="40"/>
      <c r="E136" s="170" t="str">
        <f>E7</f>
        <v>DEMOLICE OBJEKTU DOMOVA MLÁDĚŽE</v>
      </c>
      <c r="F136" s="32"/>
      <c r="G136" s="32"/>
      <c r="H136" s="32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88</v>
      </c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6.5" customHeight="1">
      <c r="A138" s="38"/>
      <c r="B138" s="39"/>
      <c r="C138" s="40"/>
      <c r="D138" s="40"/>
      <c r="E138" s="76" t="str">
        <f>E9</f>
        <v>01 - Bourací práce</v>
      </c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6.96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2" customHeight="1">
      <c r="A140" s="38"/>
      <c r="B140" s="39"/>
      <c r="C140" s="32" t="s">
        <v>20</v>
      </c>
      <c r="D140" s="40"/>
      <c r="E140" s="40"/>
      <c r="F140" s="27" t="str">
        <f>F12</f>
        <v xml:space="preserve"> </v>
      </c>
      <c r="G140" s="40"/>
      <c r="H140" s="40"/>
      <c r="I140" s="32" t="s">
        <v>22</v>
      </c>
      <c r="J140" s="79" t="str">
        <f>IF(J12="","",J12)</f>
        <v>28. 8. 2024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5.15" customHeight="1">
      <c r="A142" s="38"/>
      <c r="B142" s="39"/>
      <c r="C142" s="32" t="s">
        <v>24</v>
      </c>
      <c r="D142" s="40"/>
      <c r="E142" s="40"/>
      <c r="F142" s="27" t="str">
        <f>E15</f>
        <v>Střední odborná škola a Základní škola</v>
      </c>
      <c r="G142" s="40"/>
      <c r="H142" s="40"/>
      <c r="I142" s="32" t="s">
        <v>30</v>
      </c>
      <c r="J142" s="36" t="str">
        <f>E21</f>
        <v>VBS projekce s.r.o.</v>
      </c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5.15" customHeight="1">
      <c r="A143" s="38"/>
      <c r="B143" s="39"/>
      <c r="C143" s="32" t="s">
        <v>28</v>
      </c>
      <c r="D143" s="40"/>
      <c r="E143" s="40"/>
      <c r="F143" s="27" t="str">
        <f>IF(E18="","",E18)</f>
        <v>Vyplň údaj</v>
      </c>
      <c r="G143" s="40"/>
      <c r="H143" s="40"/>
      <c r="I143" s="32" t="s">
        <v>33</v>
      </c>
      <c r="J143" s="36" t="str">
        <f>E24</f>
        <v>Michal Kupka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0.32" customHeight="1">
      <c r="A144" s="38"/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11" customFormat="1" ht="29.28" customHeight="1">
      <c r="A145" s="187"/>
      <c r="B145" s="188"/>
      <c r="C145" s="189" t="s">
        <v>126</v>
      </c>
      <c r="D145" s="190" t="s">
        <v>61</v>
      </c>
      <c r="E145" s="190" t="s">
        <v>57</v>
      </c>
      <c r="F145" s="190" t="s">
        <v>58</v>
      </c>
      <c r="G145" s="190" t="s">
        <v>127</v>
      </c>
      <c r="H145" s="190" t="s">
        <v>128</v>
      </c>
      <c r="I145" s="190" t="s">
        <v>129</v>
      </c>
      <c r="J145" s="191" t="s">
        <v>92</v>
      </c>
      <c r="K145" s="192" t="s">
        <v>130</v>
      </c>
      <c r="L145" s="193"/>
      <c r="M145" s="100" t="s">
        <v>1</v>
      </c>
      <c r="N145" s="101" t="s">
        <v>40</v>
      </c>
      <c r="O145" s="101" t="s">
        <v>131</v>
      </c>
      <c r="P145" s="101" t="s">
        <v>132</v>
      </c>
      <c r="Q145" s="101" t="s">
        <v>133</v>
      </c>
      <c r="R145" s="101" t="s">
        <v>134</v>
      </c>
      <c r="S145" s="101" t="s">
        <v>135</v>
      </c>
      <c r="T145" s="102" t="s">
        <v>136</v>
      </c>
      <c r="U145" s="187"/>
      <c r="V145" s="187"/>
      <c r="W145" s="187"/>
      <c r="X145" s="187"/>
      <c r="Y145" s="187"/>
      <c r="Z145" s="187"/>
      <c r="AA145" s="187"/>
      <c r="AB145" s="187"/>
      <c r="AC145" s="187"/>
      <c r="AD145" s="187"/>
      <c r="AE145" s="187"/>
    </row>
    <row r="146" s="2" customFormat="1" ht="22.8" customHeight="1">
      <c r="A146" s="38"/>
      <c r="B146" s="39"/>
      <c r="C146" s="107" t="s">
        <v>137</v>
      </c>
      <c r="D146" s="40"/>
      <c r="E146" s="40"/>
      <c r="F146" s="40"/>
      <c r="G146" s="40"/>
      <c r="H146" s="40"/>
      <c r="I146" s="40"/>
      <c r="J146" s="194">
        <f>BK146</f>
        <v>0</v>
      </c>
      <c r="K146" s="40"/>
      <c r="L146" s="44"/>
      <c r="M146" s="103"/>
      <c r="N146" s="195"/>
      <c r="O146" s="104"/>
      <c r="P146" s="196">
        <f>P147+P360+P560+P568</f>
        <v>0</v>
      </c>
      <c r="Q146" s="104"/>
      <c r="R146" s="196">
        <f>R147+R360+R560+R568</f>
        <v>185.46418160000003</v>
      </c>
      <c r="S146" s="104"/>
      <c r="T146" s="197">
        <f>T147+T360+T560+T568</f>
        <v>1893.4018890999997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75</v>
      </c>
      <c r="AU146" s="17" t="s">
        <v>94</v>
      </c>
      <c r="BK146" s="198">
        <f>BK147+BK360+BK560+BK568</f>
        <v>0</v>
      </c>
    </row>
    <row r="147" s="12" customFormat="1" ht="25.92" customHeight="1">
      <c r="A147" s="12"/>
      <c r="B147" s="199"/>
      <c r="C147" s="200"/>
      <c r="D147" s="201" t="s">
        <v>75</v>
      </c>
      <c r="E147" s="202" t="s">
        <v>138</v>
      </c>
      <c r="F147" s="202" t="s">
        <v>139</v>
      </c>
      <c r="G147" s="200"/>
      <c r="H147" s="200"/>
      <c r="I147" s="203"/>
      <c r="J147" s="204">
        <f>BK147</f>
        <v>0</v>
      </c>
      <c r="K147" s="200"/>
      <c r="L147" s="205"/>
      <c r="M147" s="206"/>
      <c r="N147" s="207"/>
      <c r="O147" s="207"/>
      <c r="P147" s="208">
        <f>P148+P196+P201+P218+P345+P357</f>
        <v>0</v>
      </c>
      <c r="Q147" s="207"/>
      <c r="R147" s="208">
        <f>R148+R196+R201+R218+R345+R357</f>
        <v>185.46418160000003</v>
      </c>
      <c r="S147" s="207"/>
      <c r="T147" s="209">
        <f>T148+T196+T201+T218+T345+T357</f>
        <v>1379.8460799999998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84</v>
      </c>
      <c r="AT147" s="211" t="s">
        <v>75</v>
      </c>
      <c r="AU147" s="211" t="s">
        <v>76</v>
      </c>
      <c r="AY147" s="210" t="s">
        <v>140</v>
      </c>
      <c r="BK147" s="212">
        <f>BK148+BK196+BK201+BK218+BK345+BK357</f>
        <v>0</v>
      </c>
    </row>
    <row r="148" s="12" customFormat="1" ht="22.8" customHeight="1">
      <c r="A148" s="12"/>
      <c r="B148" s="199"/>
      <c r="C148" s="200"/>
      <c r="D148" s="201" t="s">
        <v>75</v>
      </c>
      <c r="E148" s="213" t="s">
        <v>84</v>
      </c>
      <c r="F148" s="213" t="s">
        <v>141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SUM(P149:P195)</f>
        <v>0</v>
      </c>
      <c r="Q148" s="207"/>
      <c r="R148" s="208">
        <f>SUM(R149:R195)</f>
        <v>180.25428000000003</v>
      </c>
      <c r="S148" s="207"/>
      <c r="T148" s="209">
        <f>SUM(T149:T195)</f>
        <v>73.7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84</v>
      </c>
      <c r="AT148" s="211" t="s">
        <v>75</v>
      </c>
      <c r="AU148" s="211" t="s">
        <v>84</v>
      </c>
      <c r="AY148" s="210" t="s">
        <v>140</v>
      </c>
      <c r="BK148" s="212">
        <f>SUM(BK149:BK195)</f>
        <v>0</v>
      </c>
    </row>
    <row r="149" s="2" customFormat="1" ht="24.15" customHeight="1">
      <c r="A149" s="38"/>
      <c r="B149" s="39"/>
      <c r="C149" s="215" t="s">
        <v>84</v>
      </c>
      <c r="D149" s="215" t="s">
        <v>142</v>
      </c>
      <c r="E149" s="216" t="s">
        <v>143</v>
      </c>
      <c r="F149" s="217" t="s">
        <v>144</v>
      </c>
      <c r="G149" s="218" t="s">
        <v>145</v>
      </c>
      <c r="H149" s="219">
        <v>9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41</v>
      </c>
      <c r="O149" s="91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146</v>
      </c>
      <c r="AT149" s="227" t="s">
        <v>142</v>
      </c>
      <c r="AU149" s="227" t="s">
        <v>86</v>
      </c>
      <c r="AY149" s="17" t="s">
        <v>140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84</v>
      </c>
      <c r="BK149" s="228">
        <f>ROUND(I149*H149,2)</f>
        <v>0</v>
      </c>
      <c r="BL149" s="17" t="s">
        <v>146</v>
      </c>
      <c r="BM149" s="227" t="s">
        <v>147</v>
      </c>
    </row>
    <row r="150" s="2" customFormat="1">
      <c r="A150" s="38"/>
      <c r="B150" s="39"/>
      <c r="C150" s="40"/>
      <c r="D150" s="229" t="s">
        <v>148</v>
      </c>
      <c r="E150" s="40"/>
      <c r="F150" s="230" t="s">
        <v>149</v>
      </c>
      <c r="G150" s="40"/>
      <c r="H150" s="40"/>
      <c r="I150" s="231"/>
      <c r="J150" s="40"/>
      <c r="K150" s="40"/>
      <c r="L150" s="44"/>
      <c r="M150" s="232"/>
      <c r="N150" s="23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148</v>
      </c>
      <c r="AU150" s="17" t="s">
        <v>86</v>
      </c>
    </row>
    <row r="151" s="2" customFormat="1" ht="21.75" customHeight="1">
      <c r="A151" s="38"/>
      <c r="B151" s="39"/>
      <c r="C151" s="215" t="s">
        <v>86</v>
      </c>
      <c r="D151" s="215" t="s">
        <v>142</v>
      </c>
      <c r="E151" s="216" t="s">
        <v>150</v>
      </c>
      <c r="F151" s="217" t="s">
        <v>151</v>
      </c>
      <c r="G151" s="218" t="s">
        <v>145</v>
      </c>
      <c r="H151" s="219">
        <v>9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41</v>
      </c>
      <c r="O151" s="91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146</v>
      </c>
      <c r="AT151" s="227" t="s">
        <v>142</v>
      </c>
      <c r="AU151" s="227" t="s">
        <v>86</v>
      </c>
      <c r="AY151" s="17" t="s">
        <v>140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84</v>
      </c>
      <c r="BK151" s="228">
        <f>ROUND(I151*H151,2)</f>
        <v>0</v>
      </c>
      <c r="BL151" s="17" t="s">
        <v>146</v>
      </c>
      <c r="BM151" s="227" t="s">
        <v>152</v>
      </c>
    </row>
    <row r="152" s="2" customFormat="1">
      <c r="A152" s="38"/>
      <c r="B152" s="39"/>
      <c r="C152" s="40"/>
      <c r="D152" s="229" t="s">
        <v>148</v>
      </c>
      <c r="E152" s="40"/>
      <c r="F152" s="230" t="s">
        <v>153</v>
      </c>
      <c r="G152" s="40"/>
      <c r="H152" s="40"/>
      <c r="I152" s="231"/>
      <c r="J152" s="40"/>
      <c r="K152" s="40"/>
      <c r="L152" s="44"/>
      <c r="M152" s="232"/>
      <c r="N152" s="23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148</v>
      </c>
      <c r="AU152" s="17" t="s">
        <v>86</v>
      </c>
    </row>
    <row r="153" s="2" customFormat="1" ht="24.15" customHeight="1">
      <c r="A153" s="38"/>
      <c r="B153" s="39"/>
      <c r="C153" s="215" t="s">
        <v>154</v>
      </c>
      <c r="D153" s="215" t="s">
        <v>142</v>
      </c>
      <c r="E153" s="216" t="s">
        <v>155</v>
      </c>
      <c r="F153" s="217" t="s">
        <v>156</v>
      </c>
      <c r="G153" s="218" t="s">
        <v>157</v>
      </c>
      <c r="H153" s="219">
        <v>110</v>
      </c>
      <c r="I153" s="220"/>
      <c r="J153" s="221">
        <f>ROUND(I153*H153,2)</f>
        <v>0</v>
      </c>
      <c r="K153" s="222"/>
      <c r="L153" s="44"/>
      <c r="M153" s="223" t="s">
        <v>1</v>
      </c>
      <c r="N153" s="224" t="s">
        <v>41</v>
      </c>
      <c r="O153" s="91"/>
      <c r="P153" s="225">
        <f>O153*H153</f>
        <v>0</v>
      </c>
      <c r="Q153" s="225">
        <v>0</v>
      </c>
      <c r="R153" s="225">
        <f>Q153*H153</f>
        <v>0</v>
      </c>
      <c r="S153" s="225">
        <v>0.44</v>
      </c>
      <c r="T153" s="226">
        <f>S153*H153</f>
        <v>48.4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146</v>
      </c>
      <c r="AT153" s="227" t="s">
        <v>142</v>
      </c>
      <c r="AU153" s="227" t="s">
        <v>86</v>
      </c>
      <c r="AY153" s="17" t="s">
        <v>140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84</v>
      </c>
      <c r="BK153" s="228">
        <f>ROUND(I153*H153,2)</f>
        <v>0</v>
      </c>
      <c r="BL153" s="17" t="s">
        <v>146</v>
      </c>
      <c r="BM153" s="227" t="s">
        <v>158</v>
      </c>
    </row>
    <row r="154" s="2" customFormat="1">
      <c r="A154" s="38"/>
      <c r="B154" s="39"/>
      <c r="C154" s="40"/>
      <c r="D154" s="229" t="s">
        <v>148</v>
      </c>
      <c r="E154" s="40"/>
      <c r="F154" s="230" t="s">
        <v>159</v>
      </c>
      <c r="G154" s="40"/>
      <c r="H154" s="40"/>
      <c r="I154" s="231"/>
      <c r="J154" s="40"/>
      <c r="K154" s="40"/>
      <c r="L154" s="44"/>
      <c r="M154" s="232"/>
      <c r="N154" s="23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148</v>
      </c>
      <c r="AU154" s="17" t="s">
        <v>86</v>
      </c>
    </row>
    <row r="155" s="2" customFormat="1" ht="24.15" customHeight="1">
      <c r="A155" s="38"/>
      <c r="B155" s="39"/>
      <c r="C155" s="215" t="s">
        <v>146</v>
      </c>
      <c r="D155" s="215" t="s">
        <v>142</v>
      </c>
      <c r="E155" s="216" t="s">
        <v>160</v>
      </c>
      <c r="F155" s="217" t="s">
        <v>161</v>
      </c>
      <c r="G155" s="218" t="s">
        <v>157</v>
      </c>
      <c r="H155" s="219">
        <v>110</v>
      </c>
      <c r="I155" s="220"/>
      <c r="J155" s="221">
        <f>ROUND(I155*H155,2)</f>
        <v>0</v>
      </c>
      <c r="K155" s="222"/>
      <c r="L155" s="44"/>
      <c r="M155" s="223" t="s">
        <v>1</v>
      </c>
      <c r="N155" s="224" t="s">
        <v>41</v>
      </c>
      <c r="O155" s="91"/>
      <c r="P155" s="225">
        <f>O155*H155</f>
        <v>0</v>
      </c>
      <c r="Q155" s="225">
        <v>3E-05</v>
      </c>
      <c r="R155" s="225">
        <f>Q155*H155</f>
        <v>0.0033</v>
      </c>
      <c r="S155" s="225">
        <v>0.23</v>
      </c>
      <c r="T155" s="226">
        <f>S155*H155</f>
        <v>25.3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146</v>
      </c>
      <c r="AT155" s="227" t="s">
        <v>142</v>
      </c>
      <c r="AU155" s="227" t="s">
        <v>86</v>
      </c>
      <c r="AY155" s="17" t="s">
        <v>140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84</v>
      </c>
      <c r="BK155" s="228">
        <f>ROUND(I155*H155,2)</f>
        <v>0</v>
      </c>
      <c r="BL155" s="17" t="s">
        <v>146</v>
      </c>
      <c r="BM155" s="227" t="s">
        <v>162</v>
      </c>
    </row>
    <row r="156" s="2" customFormat="1">
      <c r="A156" s="38"/>
      <c r="B156" s="39"/>
      <c r="C156" s="40"/>
      <c r="D156" s="229" t="s">
        <v>148</v>
      </c>
      <c r="E156" s="40"/>
      <c r="F156" s="230" t="s">
        <v>163</v>
      </c>
      <c r="G156" s="40"/>
      <c r="H156" s="40"/>
      <c r="I156" s="231"/>
      <c r="J156" s="40"/>
      <c r="K156" s="40"/>
      <c r="L156" s="44"/>
      <c r="M156" s="232"/>
      <c r="N156" s="23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148</v>
      </c>
      <c r="AU156" s="17" t="s">
        <v>86</v>
      </c>
    </row>
    <row r="157" s="2" customFormat="1" ht="24.15" customHeight="1">
      <c r="A157" s="38"/>
      <c r="B157" s="39"/>
      <c r="C157" s="215" t="s">
        <v>164</v>
      </c>
      <c r="D157" s="215" t="s">
        <v>142</v>
      </c>
      <c r="E157" s="216" t="s">
        <v>165</v>
      </c>
      <c r="F157" s="217" t="s">
        <v>166</v>
      </c>
      <c r="G157" s="218" t="s">
        <v>167</v>
      </c>
      <c r="H157" s="219">
        <v>10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41</v>
      </c>
      <c r="O157" s="91"/>
      <c r="P157" s="225">
        <f>O157*H157</f>
        <v>0</v>
      </c>
      <c r="Q157" s="225">
        <v>4E-05</v>
      </c>
      <c r="R157" s="225">
        <f>Q157*H157</f>
        <v>0.0004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146</v>
      </c>
      <c r="AT157" s="227" t="s">
        <v>142</v>
      </c>
      <c r="AU157" s="227" t="s">
        <v>86</v>
      </c>
      <c r="AY157" s="17" t="s">
        <v>140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84</v>
      </c>
      <c r="BK157" s="228">
        <f>ROUND(I157*H157,2)</f>
        <v>0</v>
      </c>
      <c r="BL157" s="17" t="s">
        <v>146</v>
      </c>
      <c r="BM157" s="227" t="s">
        <v>168</v>
      </c>
    </row>
    <row r="158" s="2" customFormat="1">
      <c r="A158" s="38"/>
      <c r="B158" s="39"/>
      <c r="C158" s="40"/>
      <c r="D158" s="229" t="s">
        <v>148</v>
      </c>
      <c r="E158" s="40"/>
      <c r="F158" s="230" t="s">
        <v>169</v>
      </c>
      <c r="G158" s="40"/>
      <c r="H158" s="40"/>
      <c r="I158" s="231"/>
      <c r="J158" s="40"/>
      <c r="K158" s="40"/>
      <c r="L158" s="44"/>
      <c r="M158" s="232"/>
      <c r="N158" s="23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148</v>
      </c>
      <c r="AU158" s="17" t="s">
        <v>86</v>
      </c>
    </row>
    <row r="159" s="2" customFormat="1" ht="24.15" customHeight="1">
      <c r="A159" s="38"/>
      <c r="B159" s="39"/>
      <c r="C159" s="215" t="s">
        <v>170</v>
      </c>
      <c r="D159" s="215" t="s">
        <v>142</v>
      </c>
      <c r="E159" s="216" t="s">
        <v>171</v>
      </c>
      <c r="F159" s="217" t="s">
        <v>172</v>
      </c>
      <c r="G159" s="218" t="s">
        <v>157</v>
      </c>
      <c r="H159" s="219">
        <v>100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41</v>
      </c>
      <c r="O159" s="91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146</v>
      </c>
      <c r="AT159" s="227" t="s">
        <v>142</v>
      </c>
      <c r="AU159" s="227" t="s">
        <v>86</v>
      </c>
      <c r="AY159" s="17" t="s">
        <v>140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84</v>
      </c>
      <c r="BK159" s="228">
        <f>ROUND(I159*H159,2)</f>
        <v>0</v>
      </c>
      <c r="BL159" s="17" t="s">
        <v>146</v>
      </c>
      <c r="BM159" s="227" t="s">
        <v>173</v>
      </c>
    </row>
    <row r="160" s="2" customFormat="1">
      <c r="A160" s="38"/>
      <c r="B160" s="39"/>
      <c r="C160" s="40"/>
      <c r="D160" s="229" t="s">
        <v>148</v>
      </c>
      <c r="E160" s="40"/>
      <c r="F160" s="230" t="s">
        <v>174</v>
      </c>
      <c r="G160" s="40"/>
      <c r="H160" s="40"/>
      <c r="I160" s="231"/>
      <c r="J160" s="40"/>
      <c r="K160" s="40"/>
      <c r="L160" s="44"/>
      <c r="M160" s="232"/>
      <c r="N160" s="23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148</v>
      </c>
      <c r="AU160" s="17" t="s">
        <v>86</v>
      </c>
    </row>
    <row r="161" s="13" customFormat="1">
      <c r="A161" s="13"/>
      <c r="B161" s="234"/>
      <c r="C161" s="235"/>
      <c r="D161" s="229" t="s">
        <v>175</v>
      </c>
      <c r="E161" s="236" t="s">
        <v>1</v>
      </c>
      <c r="F161" s="237" t="s">
        <v>176</v>
      </c>
      <c r="G161" s="235"/>
      <c r="H161" s="236" t="s">
        <v>1</v>
      </c>
      <c r="I161" s="238"/>
      <c r="J161" s="235"/>
      <c r="K161" s="235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175</v>
      </c>
      <c r="AU161" s="243" t="s">
        <v>86</v>
      </c>
      <c r="AV161" s="13" t="s">
        <v>84</v>
      </c>
      <c r="AW161" s="13" t="s">
        <v>32</v>
      </c>
      <c r="AX161" s="13" t="s">
        <v>76</v>
      </c>
      <c r="AY161" s="243" t="s">
        <v>140</v>
      </c>
    </row>
    <row r="162" s="14" customFormat="1">
      <c r="A162" s="14"/>
      <c r="B162" s="244"/>
      <c r="C162" s="245"/>
      <c r="D162" s="229" t="s">
        <v>175</v>
      </c>
      <c r="E162" s="246" t="s">
        <v>1</v>
      </c>
      <c r="F162" s="247" t="s">
        <v>177</v>
      </c>
      <c r="G162" s="245"/>
      <c r="H162" s="248">
        <v>100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175</v>
      </c>
      <c r="AU162" s="254" t="s">
        <v>86</v>
      </c>
      <c r="AV162" s="14" t="s">
        <v>86</v>
      </c>
      <c r="AW162" s="14" t="s">
        <v>32</v>
      </c>
      <c r="AX162" s="14" t="s">
        <v>76</v>
      </c>
      <c r="AY162" s="254" t="s">
        <v>140</v>
      </c>
    </row>
    <row r="163" s="15" customFormat="1">
      <c r="A163" s="15"/>
      <c r="B163" s="255"/>
      <c r="C163" s="256"/>
      <c r="D163" s="229" t="s">
        <v>175</v>
      </c>
      <c r="E163" s="257" t="s">
        <v>1</v>
      </c>
      <c r="F163" s="258" t="s">
        <v>178</v>
      </c>
      <c r="G163" s="256"/>
      <c r="H163" s="259">
        <v>100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175</v>
      </c>
      <c r="AU163" s="265" t="s">
        <v>86</v>
      </c>
      <c r="AV163" s="15" t="s">
        <v>146</v>
      </c>
      <c r="AW163" s="15" t="s">
        <v>32</v>
      </c>
      <c r="AX163" s="15" t="s">
        <v>84</v>
      </c>
      <c r="AY163" s="265" t="s">
        <v>140</v>
      </c>
    </row>
    <row r="164" s="2" customFormat="1" ht="24.15" customHeight="1">
      <c r="A164" s="38"/>
      <c r="B164" s="39"/>
      <c r="C164" s="215" t="s">
        <v>179</v>
      </c>
      <c r="D164" s="215" t="s">
        <v>142</v>
      </c>
      <c r="E164" s="216" t="s">
        <v>180</v>
      </c>
      <c r="F164" s="217" t="s">
        <v>181</v>
      </c>
      <c r="G164" s="218" t="s">
        <v>182</v>
      </c>
      <c r="H164" s="219">
        <v>280</v>
      </c>
      <c r="I164" s="220"/>
      <c r="J164" s="221">
        <f>ROUND(I164*H164,2)</f>
        <v>0</v>
      </c>
      <c r="K164" s="222"/>
      <c r="L164" s="44"/>
      <c r="M164" s="223" t="s">
        <v>1</v>
      </c>
      <c r="N164" s="224" t="s">
        <v>41</v>
      </c>
      <c r="O164" s="91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7" t="s">
        <v>146</v>
      </c>
      <c r="AT164" s="227" t="s">
        <v>142</v>
      </c>
      <c r="AU164" s="227" t="s">
        <v>86</v>
      </c>
      <c r="AY164" s="17" t="s">
        <v>140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84</v>
      </c>
      <c r="BK164" s="228">
        <f>ROUND(I164*H164,2)</f>
        <v>0</v>
      </c>
      <c r="BL164" s="17" t="s">
        <v>146</v>
      </c>
      <c r="BM164" s="227" t="s">
        <v>183</v>
      </c>
    </row>
    <row r="165" s="2" customFormat="1">
      <c r="A165" s="38"/>
      <c r="B165" s="39"/>
      <c r="C165" s="40"/>
      <c r="D165" s="229" t="s">
        <v>148</v>
      </c>
      <c r="E165" s="40"/>
      <c r="F165" s="230" t="s">
        <v>184</v>
      </c>
      <c r="G165" s="40"/>
      <c r="H165" s="40"/>
      <c r="I165" s="231"/>
      <c r="J165" s="40"/>
      <c r="K165" s="40"/>
      <c r="L165" s="44"/>
      <c r="M165" s="232"/>
      <c r="N165" s="23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148</v>
      </c>
      <c r="AU165" s="17" t="s">
        <v>86</v>
      </c>
    </row>
    <row r="166" s="13" customFormat="1">
      <c r="A166" s="13"/>
      <c r="B166" s="234"/>
      <c r="C166" s="235"/>
      <c r="D166" s="229" t="s">
        <v>175</v>
      </c>
      <c r="E166" s="236" t="s">
        <v>1</v>
      </c>
      <c r="F166" s="237" t="s">
        <v>176</v>
      </c>
      <c r="G166" s="235"/>
      <c r="H166" s="236" t="s">
        <v>1</v>
      </c>
      <c r="I166" s="238"/>
      <c r="J166" s="235"/>
      <c r="K166" s="235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175</v>
      </c>
      <c r="AU166" s="243" t="s">
        <v>86</v>
      </c>
      <c r="AV166" s="13" t="s">
        <v>84</v>
      </c>
      <c r="AW166" s="13" t="s">
        <v>32</v>
      </c>
      <c r="AX166" s="13" t="s">
        <v>76</v>
      </c>
      <c r="AY166" s="243" t="s">
        <v>140</v>
      </c>
    </row>
    <row r="167" s="14" customFormat="1">
      <c r="A167" s="14"/>
      <c r="B167" s="244"/>
      <c r="C167" s="245"/>
      <c r="D167" s="229" t="s">
        <v>175</v>
      </c>
      <c r="E167" s="246" t="s">
        <v>1</v>
      </c>
      <c r="F167" s="247" t="s">
        <v>185</v>
      </c>
      <c r="G167" s="245"/>
      <c r="H167" s="248">
        <v>280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175</v>
      </c>
      <c r="AU167" s="254" t="s">
        <v>86</v>
      </c>
      <c r="AV167" s="14" t="s">
        <v>86</v>
      </c>
      <c r="AW167" s="14" t="s">
        <v>32</v>
      </c>
      <c r="AX167" s="14" t="s">
        <v>76</v>
      </c>
      <c r="AY167" s="254" t="s">
        <v>140</v>
      </c>
    </row>
    <row r="168" s="15" customFormat="1">
      <c r="A168" s="15"/>
      <c r="B168" s="255"/>
      <c r="C168" s="256"/>
      <c r="D168" s="229" t="s">
        <v>175</v>
      </c>
      <c r="E168" s="257" t="s">
        <v>1</v>
      </c>
      <c r="F168" s="258" t="s">
        <v>178</v>
      </c>
      <c r="G168" s="256"/>
      <c r="H168" s="259">
        <v>280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5" t="s">
        <v>175</v>
      </c>
      <c r="AU168" s="265" t="s">
        <v>86</v>
      </c>
      <c r="AV168" s="15" t="s">
        <v>146</v>
      </c>
      <c r="AW168" s="15" t="s">
        <v>32</v>
      </c>
      <c r="AX168" s="15" t="s">
        <v>84</v>
      </c>
      <c r="AY168" s="265" t="s">
        <v>140</v>
      </c>
    </row>
    <row r="169" s="2" customFormat="1" ht="33" customHeight="1">
      <c r="A169" s="38"/>
      <c r="B169" s="39"/>
      <c r="C169" s="215" t="s">
        <v>186</v>
      </c>
      <c r="D169" s="215" t="s">
        <v>142</v>
      </c>
      <c r="E169" s="216" t="s">
        <v>187</v>
      </c>
      <c r="F169" s="217" t="s">
        <v>188</v>
      </c>
      <c r="G169" s="218" t="s">
        <v>182</v>
      </c>
      <c r="H169" s="219">
        <v>190</v>
      </c>
      <c r="I169" s="220"/>
      <c r="J169" s="221">
        <f>ROUND(I169*H169,2)</f>
        <v>0</v>
      </c>
      <c r="K169" s="222"/>
      <c r="L169" s="44"/>
      <c r="M169" s="223" t="s">
        <v>1</v>
      </c>
      <c r="N169" s="224" t="s">
        <v>41</v>
      </c>
      <c r="O169" s="91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146</v>
      </c>
      <c r="AT169" s="227" t="s">
        <v>142</v>
      </c>
      <c r="AU169" s="227" t="s">
        <v>86</v>
      </c>
      <c r="AY169" s="17" t="s">
        <v>140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84</v>
      </c>
      <c r="BK169" s="228">
        <f>ROUND(I169*H169,2)</f>
        <v>0</v>
      </c>
      <c r="BL169" s="17" t="s">
        <v>146</v>
      </c>
      <c r="BM169" s="227" t="s">
        <v>189</v>
      </c>
    </row>
    <row r="170" s="2" customFormat="1">
      <c r="A170" s="38"/>
      <c r="B170" s="39"/>
      <c r="C170" s="40"/>
      <c r="D170" s="229" t="s">
        <v>148</v>
      </c>
      <c r="E170" s="40"/>
      <c r="F170" s="230" t="s">
        <v>190</v>
      </c>
      <c r="G170" s="40"/>
      <c r="H170" s="40"/>
      <c r="I170" s="231"/>
      <c r="J170" s="40"/>
      <c r="K170" s="40"/>
      <c r="L170" s="44"/>
      <c r="M170" s="232"/>
      <c r="N170" s="23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148</v>
      </c>
      <c r="AU170" s="17" t="s">
        <v>86</v>
      </c>
    </row>
    <row r="171" s="13" customFormat="1">
      <c r="A171" s="13"/>
      <c r="B171" s="234"/>
      <c r="C171" s="235"/>
      <c r="D171" s="229" t="s">
        <v>175</v>
      </c>
      <c r="E171" s="236" t="s">
        <v>1</v>
      </c>
      <c r="F171" s="237" t="s">
        <v>191</v>
      </c>
      <c r="G171" s="235"/>
      <c r="H171" s="236" t="s">
        <v>1</v>
      </c>
      <c r="I171" s="238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175</v>
      </c>
      <c r="AU171" s="243" t="s">
        <v>86</v>
      </c>
      <c r="AV171" s="13" t="s">
        <v>84</v>
      </c>
      <c r="AW171" s="13" t="s">
        <v>32</v>
      </c>
      <c r="AX171" s="13" t="s">
        <v>76</v>
      </c>
      <c r="AY171" s="243" t="s">
        <v>140</v>
      </c>
    </row>
    <row r="172" s="14" customFormat="1">
      <c r="A172" s="14"/>
      <c r="B172" s="244"/>
      <c r="C172" s="245"/>
      <c r="D172" s="229" t="s">
        <v>175</v>
      </c>
      <c r="E172" s="246" t="s">
        <v>1</v>
      </c>
      <c r="F172" s="247" t="s">
        <v>192</v>
      </c>
      <c r="G172" s="245"/>
      <c r="H172" s="248">
        <v>190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175</v>
      </c>
      <c r="AU172" s="254" t="s">
        <v>86</v>
      </c>
      <c r="AV172" s="14" t="s">
        <v>86</v>
      </c>
      <c r="AW172" s="14" t="s">
        <v>32</v>
      </c>
      <c r="AX172" s="14" t="s">
        <v>76</v>
      </c>
      <c r="AY172" s="254" t="s">
        <v>140</v>
      </c>
    </row>
    <row r="173" s="15" customFormat="1">
      <c r="A173" s="15"/>
      <c r="B173" s="255"/>
      <c r="C173" s="256"/>
      <c r="D173" s="229" t="s">
        <v>175</v>
      </c>
      <c r="E173" s="257" t="s">
        <v>1</v>
      </c>
      <c r="F173" s="258" t="s">
        <v>178</v>
      </c>
      <c r="G173" s="256"/>
      <c r="H173" s="259">
        <v>190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5" t="s">
        <v>175</v>
      </c>
      <c r="AU173" s="265" t="s">
        <v>86</v>
      </c>
      <c r="AV173" s="15" t="s">
        <v>146</v>
      </c>
      <c r="AW173" s="15" t="s">
        <v>32</v>
      </c>
      <c r="AX173" s="15" t="s">
        <v>84</v>
      </c>
      <c r="AY173" s="265" t="s">
        <v>140</v>
      </c>
    </row>
    <row r="174" s="2" customFormat="1" ht="24.15" customHeight="1">
      <c r="A174" s="38"/>
      <c r="B174" s="39"/>
      <c r="C174" s="215" t="s">
        <v>193</v>
      </c>
      <c r="D174" s="215" t="s">
        <v>142</v>
      </c>
      <c r="E174" s="216" t="s">
        <v>194</v>
      </c>
      <c r="F174" s="217" t="s">
        <v>195</v>
      </c>
      <c r="G174" s="218" t="s">
        <v>182</v>
      </c>
      <c r="H174" s="219">
        <v>280</v>
      </c>
      <c r="I174" s="220"/>
      <c r="J174" s="221">
        <f>ROUND(I174*H174,2)</f>
        <v>0</v>
      </c>
      <c r="K174" s="222"/>
      <c r="L174" s="44"/>
      <c r="M174" s="223" t="s">
        <v>1</v>
      </c>
      <c r="N174" s="224" t="s">
        <v>41</v>
      </c>
      <c r="O174" s="91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146</v>
      </c>
      <c r="AT174" s="227" t="s">
        <v>142</v>
      </c>
      <c r="AU174" s="227" t="s">
        <v>86</v>
      </c>
      <c r="AY174" s="17" t="s">
        <v>140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84</v>
      </c>
      <c r="BK174" s="228">
        <f>ROUND(I174*H174,2)</f>
        <v>0</v>
      </c>
      <c r="BL174" s="17" t="s">
        <v>146</v>
      </c>
      <c r="BM174" s="227" t="s">
        <v>196</v>
      </c>
    </row>
    <row r="175" s="2" customFormat="1">
      <c r="A175" s="38"/>
      <c r="B175" s="39"/>
      <c r="C175" s="40"/>
      <c r="D175" s="229" t="s">
        <v>148</v>
      </c>
      <c r="E175" s="40"/>
      <c r="F175" s="230" t="s">
        <v>197</v>
      </c>
      <c r="G175" s="40"/>
      <c r="H175" s="40"/>
      <c r="I175" s="231"/>
      <c r="J175" s="40"/>
      <c r="K175" s="40"/>
      <c r="L175" s="44"/>
      <c r="M175" s="232"/>
      <c r="N175" s="23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148</v>
      </c>
      <c r="AU175" s="17" t="s">
        <v>86</v>
      </c>
    </row>
    <row r="176" s="13" customFormat="1">
      <c r="A176" s="13"/>
      <c r="B176" s="234"/>
      <c r="C176" s="235"/>
      <c r="D176" s="229" t="s">
        <v>175</v>
      </c>
      <c r="E176" s="236" t="s">
        <v>1</v>
      </c>
      <c r="F176" s="237" t="s">
        <v>176</v>
      </c>
      <c r="G176" s="235"/>
      <c r="H176" s="236" t="s">
        <v>1</v>
      </c>
      <c r="I176" s="238"/>
      <c r="J176" s="235"/>
      <c r="K176" s="235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175</v>
      </c>
      <c r="AU176" s="243" t="s">
        <v>86</v>
      </c>
      <c r="AV176" s="13" t="s">
        <v>84</v>
      </c>
      <c r="AW176" s="13" t="s">
        <v>32</v>
      </c>
      <c r="AX176" s="13" t="s">
        <v>76</v>
      </c>
      <c r="AY176" s="243" t="s">
        <v>140</v>
      </c>
    </row>
    <row r="177" s="14" customFormat="1">
      <c r="A177" s="14"/>
      <c r="B177" s="244"/>
      <c r="C177" s="245"/>
      <c r="D177" s="229" t="s">
        <v>175</v>
      </c>
      <c r="E177" s="246" t="s">
        <v>1</v>
      </c>
      <c r="F177" s="247" t="s">
        <v>185</v>
      </c>
      <c r="G177" s="245"/>
      <c r="H177" s="248">
        <v>280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175</v>
      </c>
      <c r="AU177" s="254" t="s">
        <v>86</v>
      </c>
      <c r="AV177" s="14" t="s">
        <v>86</v>
      </c>
      <c r="AW177" s="14" t="s">
        <v>32</v>
      </c>
      <c r="AX177" s="14" t="s">
        <v>76</v>
      </c>
      <c r="AY177" s="254" t="s">
        <v>140</v>
      </c>
    </row>
    <row r="178" s="15" customFormat="1">
      <c r="A178" s="15"/>
      <c r="B178" s="255"/>
      <c r="C178" s="256"/>
      <c r="D178" s="229" t="s">
        <v>175</v>
      </c>
      <c r="E178" s="257" t="s">
        <v>1</v>
      </c>
      <c r="F178" s="258" t="s">
        <v>178</v>
      </c>
      <c r="G178" s="256"/>
      <c r="H178" s="259">
        <v>280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5" t="s">
        <v>175</v>
      </c>
      <c r="AU178" s="265" t="s">
        <v>86</v>
      </c>
      <c r="AV178" s="15" t="s">
        <v>146</v>
      </c>
      <c r="AW178" s="15" t="s">
        <v>32</v>
      </c>
      <c r="AX178" s="15" t="s">
        <v>84</v>
      </c>
      <c r="AY178" s="265" t="s">
        <v>140</v>
      </c>
    </row>
    <row r="179" s="2" customFormat="1" ht="16.5" customHeight="1">
      <c r="A179" s="38"/>
      <c r="B179" s="39"/>
      <c r="C179" s="266" t="s">
        <v>198</v>
      </c>
      <c r="D179" s="266" t="s">
        <v>199</v>
      </c>
      <c r="E179" s="267" t="s">
        <v>200</v>
      </c>
      <c r="F179" s="268" t="s">
        <v>201</v>
      </c>
      <c r="G179" s="269" t="s">
        <v>202</v>
      </c>
      <c r="H179" s="270">
        <v>180</v>
      </c>
      <c r="I179" s="271"/>
      <c r="J179" s="272">
        <f>ROUND(I179*H179,2)</f>
        <v>0</v>
      </c>
      <c r="K179" s="273"/>
      <c r="L179" s="274"/>
      <c r="M179" s="275" t="s">
        <v>1</v>
      </c>
      <c r="N179" s="276" t="s">
        <v>41</v>
      </c>
      <c r="O179" s="91"/>
      <c r="P179" s="225">
        <f>O179*H179</f>
        <v>0</v>
      </c>
      <c r="Q179" s="225">
        <v>1</v>
      </c>
      <c r="R179" s="225">
        <f>Q179*H179</f>
        <v>180</v>
      </c>
      <c r="S179" s="225">
        <v>0</v>
      </c>
      <c r="T179" s="22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186</v>
      </c>
      <c r="AT179" s="227" t="s">
        <v>199</v>
      </c>
      <c r="AU179" s="227" t="s">
        <v>86</v>
      </c>
      <c r="AY179" s="17" t="s">
        <v>140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84</v>
      </c>
      <c r="BK179" s="228">
        <f>ROUND(I179*H179,2)</f>
        <v>0</v>
      </c>
      <c r="BL179" s="17" t="s">
        <v>146</v>
      </c>
      <c r="BM179" s="227" t="s">
        <v>203</v>
      </c>
    </row>
    <row r="180" s="2" customFormat="1">
      <c r="A180" s="38"/>
      <c r="B180" s="39"/>
      <c r="C180" s="40"/>
      <c r="D180" s="229" t="s">
        <v>148</v>
      </c>
      <c r="E180" s="40"/>
      <c r="F180" s="230" t="s">
        <v>201</v>
      </c>
      <c r="G180" s="40"/>
      <c r="H180" s="40"/>
      <c r="I180" s="231"/>
      <c r="J180" s="40"/>
      <c r="K180" s="40"/>
      <c r="L180" s="44"/>
      <c r="M180" s="232"/>
      <c r="N180" s="23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148</v>
      </c>
      <c r="AU180" s="17" t="s">
        <v>86</v>
      </c>
    </row>
    <row r="181" s="14" customFormat="1">
      <c r="A181" s="14"/>
      <c r="B181" s="244"/>
      <c r="C181" s="245"/>
      <c r="D181" s="229" t="s">
        <v>175</v>
      </c>
      <c r="E181" s="245"/>
      <c r="F181" s="247" t="s">
        <v>204</v>
      </c>
      <c r="G181" s="245"/>
      <c r="H181" s="248">
        <v>180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175</v>
      </c>
      <c r="AU181" s="254" t="s">
        <v>86</v>
      </c>
      <c r="AV181" s="14" t="s">
        <v>86</v>
      </c>
      <c r="AW181" s="14" t="s">
        <v>4</v>
      </c>
      <c r="AX181" s="14" t="s">
        <v>84</v>
      </c>
      <c r="AY181" s="254" t="s">
        <v>140</v>
      </c>
    </row>
    <row r="182" s="2" customFormat="1" ht="24.15" customHeight="1">
      <c r="A182" s="38"/>
      <c r="B182" s="39"/>
      <c r="C182" s="215" t="s">
        <v>205</v>
      </c>
      <c r="D182" s="215" t="s">
        <v>142</v>
      </c>
      <c r="E182" s="216" t="s">
        <v>206</v>
      </c>
      <c r="F182" s="217" t="s">
        <v>207</v>
      </c>
      <c r="G182" s="218" t="s">
        <v>157</v>
      </c>
      <c r="H182" s="219">
        <v>100</v>
      </c>
      <c r="I182" s="220"/>
      <c r="J182" s="221">
        <f>ROUND(I182*H182,2)</f>
        <v>0</v>
      </c>
      <c r="K182" s="222"/>
      <c r="L182" s="44"/>
      <c r="M182" s="223" t="s">
        <v>1</v>
      </c>
      <c r="N182" s="224" t="s">
        <v>41</v>
      </c>
      <c r="O182" s="91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7" t="s">
        <v>146</v>
      </c>
      <c r="AT182" s="227" t="s">
        <v>142</v>
      </c>
      <c r="AU182" s="227" t="s">
        <v>86</v>
      </c>
      <c r="AY182" s="17" t="s">
        <v>140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7" t="s">
        <v>84</v>
      </c>
      <c r="BK182" s="228">
        <f>ROUND(I182*H182,2)</f>
        <v>0</v>
      </c>
      <c r="BL182" s="17" t="s">
        <v>146</v>
      </c>
      <c r="BM182" s="227" t="s">
        <v>208</v>
      </c>
    </row>
    <row r="183" s="2" customFormat="1">
      <c r="A183" s="38"/>
      <c r="B183" s="39"/>
      <c r="C183" s="40"/>
      <c r="D183" s="229" t="s">
        <v>148</v>
      </c>
      <c r="E183" s="40"/>
      <c r="F183" s="230" t="s">
        <v>209</v>
      </c>
      <c r="G183" s="40"/>
      <c r="H183" s="40"/>
      <c r="I183" s="231"/>
      <c r="J183" s="40"/>
      <c r="K183" s="40"/>
      <c r="L183" s="44"/>
      <c r="M183" s="232"/>
      <c r="N183" s="23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148</v>
      </c>
      <c r="AU183" s="17" t="s">
        <v>86</v>
      </c>
    </row>
    <row r="184" s="13" customFormat="1">
      <c r="A184" s="13"/>
      <c r="B184" s="234"/>
      <c r="C184" s="235"/>
      <c r="D184" s="229" t="s">
        <v>175</v>
      </c>
      <c r="E184" s="236" t="s">
        <v>1</v>
      </c>
      <c r="F184" s="237" t="s">
        <v>176</v>
      </c>
      <c r="G184" s="235"/>
      <c r="H184" s="236" t="s">
        <v>1</v>
      </c>
      <c r="I184" s="238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175</v>
      </c>
      <c r="AU184" s="243" t="s">
        <v>86</v>
      </c>
      <c r="AV184" s="13" t="s">
        <v>84</v>
      </c>
      <c r="AW184" s="13" t="s">
        <v>32</v>
      </c>
      <c r="AX184" s="13" t="s">
        <v>76</v>
      </c>
      <c r="AY184" s="243" t="s">
        <v>140</v>
      </c>
    </row>
    <row r="185" s="14" customFormat="1">
      <c r="A185" s="14"/>
      <c r="B185" s="244"/>
      <c r="C185" s="245"/>
      <c r="D185" s="229" t="s">
        <v>175</v>
      </c>
      <c r="E185" s="246" t="s">
        <v>1</v>
      </c>
      <c r="F185" s="247" t="s">
        <v>177</v>
      </c>
      <c r="G185" s="245"/>
      <c r="H185" s="248">
        <v>100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175</v>
      </c>
      <c r="AU185" s="254" t="s">
        <v>86</v>
      </c>
      <c r="AV185" s="14" t="s">
        <v>86</v>
      </c>
      <c r="AW185" s="14" t="s">
        <v>32</v>
      </c>
      <c r="AX185" s="14" t="s">
        <v>76</v>
      </c>
      <c r="AY185" s="254" t="s">
        <v>140</v>
      </c>
    </row>
    <row r="186" s="15" customFormat="1">
      <c r="A186" s="15"/>
      <c r="B186" s="255"/>
      <c r="C186" s="256"/>
      <c r="D186" s="229" t="s">
        <v>175</v>
      </c>
      <c r="E186" s="257" t="s">
        <v>1</v>
      </c>
      <c r="F186" s="258" t="s">
        <v>178</v>
      </c>
      <c r="G186" s="256"/>
      <c r="H186" s="259">
        <v>100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5" t="s">
        <v>175</v>
      </c>
      <c r="AU186" s="265" t="s">
        <v>86</v>
      </c>
      <c r="AV186" s="15" t="s">
        <v>146</v>
      </c>
      <c r="AW186" s="15" t="s">
        <v>32</v>
      </c>
      <c r="AX186" s="15" t="s">
        <v>84</v>
      </c>
      <c r="AY186" s="265" t="s">
        <v>140</v>
      </c>
    </row>
    <row r="187" s="2" customFormat="1" ht="24.15" customHeight="1">
      <c r="A187" s="38"/>
      <c r="B187" s="39"/>
      <c r="C187" s="215" t="s">
        <v>8</v>
      </c>
      <c r="D187" s="215" t="s">
        <v>142</v>
      </c>
      <c r="E187" s="216" t="s">
        <v>210</v>
      </c>
      <c r="F187" s="217" t="s">
        <v>211</v>
      </c>
      <c r="G187" s="218" t="s">
        <v>157</v>
      </c>
      <c r="H187" s="219">
        <v>100</v>
      </c>
      <c r="I187" s="220"/>
      <c r="J187" s="221">
        <f>ROUND(I187*H187,2)</f>
        <v>0</v>
      </c>
      <c r="K187" s="222"/>
      <c r="L187" s="44"/>
      <c r="M187" s="223" t="s">
        <v>1</v>
      </c>
      <c r="N187" s="224" t="s">
        <v>41</v>
      </c>
      <c r="O187" s="91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7" t="s">
        <v>146</v>
      </c>
      <c r="AT187" s="227" t="s">
        <v>142</v>
      </c>
      <c r="AU187" s="227" t="s">
        <v>86</v>
      </c>
      <c r="AY187" s="17" t="s">
        <v>140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84</v>
      </c>
      <c r="BK187" s="228">
        <f>ROUND(I187*H187,2)</f>
        <v>0</v>
      </c>
      <c r="BL187" s="17" t="s">
        <v>146</v>
      </c>
      <c r="BM187" s="227" t="s">
        <v>212</v>
      </c>
    </row>
    <row r="188" s="2" customFormat="1">
      <c r="A188" s="38"/>
      <c r="B188" s="39"/>
      <c r="C188" s="40"/>
      <c r="D188" s="229" t="s">
        <v>148</v>
      </c>
      <c r="E188" s="40"/>
      <c r="F188" s="230" t="s">
        <v>213</v>
      </c>
      <c r="G188" s="40"/>
      <c r="H188" s="40"/>
      <c r="I188" s="231"/>
      <c r="J188" s="40"/>
      <c r="K188" s="40"/>
      <c r="L188" s="44"/>
      <c r="M188" s="232"/>
      <c r="N188" s="23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148</v>
      </c>
      <c r="AU188" s="17" t="s">
        <v>86</v>
      </c>
    </row>
    <row r="189" s="2" customFormat="1" ht="16.5" customHeight="1">
      <c r="A189" s="38"/>
      <c r="B189" s="39"/>
      <c r="C189" s="266" t="s">
        <v>214</v>
      </c>
      <c r="D189" s="266" t="s">
        <v>199</v>
      </c>
      <c r="E189" s="267" t="s">
        <v>215</v>
      </c>
      <c r="F189" s="268" t="s">
        <v>216</v>
      </c>
      <c r="G189" s="269" t="s">
        <v>217</v>
      </c>
      <c r="H189" s="270">
        <v>20</v>
      </c>
      <c r="I189" s="271"/>
      <c r="J189" s="272">
        <f>ROUND(I189*H189,2)</f>
        <v>0</v>
      </c>
      <c r="K189" s="273"/>
      <c r="L189" s="274"/>
      <c r="M189" s="275" t="s">
        <v>1</v>
      </c>
      <c r="N189" s="276" t="s">
        <v>41</v>
      </c>
      <c r="O189" s="91"/>
      <c r="P189" s="225">
        <f>O189*H189</f>
        <v>0</v>
      </c>
      <c r="Q189" s="225">
        <v>0.001</v>
      </c>
      <c r="R189" s="225">
        <f>Q189*H189</f>
        <v>0.02</v>
      </c>
      <c r="S189" s="225">
        <v>0</v>
      </c>
      <c r="T189" s="22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7" t="s">
        <v>186</v>
      </c>
      <c r="AT189" s="227" t="s">
        <v>199</v>
      </c>
      <c r="AU189" s="227" t="s">
        <v>86</v>
      </c>
      <c r="AY189" s="17" t="s">
        <v>140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7" t="s">
        <v>84</v>
      </c>
      <c r="BK189" s="228">
        <f>ROUND(I189*H189,2)</f>
        <v>0</v>
      </c>
      <c r="BL189" s="17" t="s">
        <v>146</v>
      </c>
      <c r="BM189" s="227" t="s">
        <v>218</v>
      </c>
    </row>
    <row r="190" s="2" customFormat="1">
      <c r="A190" s="38"/>
      <c r="B190" s="39"/>
      <c r="C190" s="40"/>
      <c r="D190" s="229" t="s">
        <v>148</v>
      </c>
      <c r="E190" s="40"/>
      <c r="F190" s="230" t="s">
        <v>216</v>
      </c>
      <c r="G190" s="40"/>
      <c r="H190" s="40"/>
      <c r="I190" s="231"/>
      <c r="J190" s="40"/>
      <c r="K190" s="40"/>
      <c r="L190" s="44"/>
      <c r="M190" s="232"/>
      <c r="N190" s="23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148</v>
      </c>
      <c r="AU190" s="17" t="s">
        <v>86</v>
      </c>
    </row>
    <row r="191" s="14" customFormat="1">
      <c r="A191" s="14"/>
      <c r="B191" s="244"/>
      <c r="C191" s="245"/>
      <c r="D191" s="229" t="s">
        <v>175</v>
      </c>
      <c r="E191" s="245"/>
      <c r="F191" s="247" t="s">
        <v>219</v>
      </c>
      <c r="G191" s="245"/>
      <c r="H191" s="248">
        <v>20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175</v>
      </c>
      <c r="AU191" s="254" t="s">
        <v>86</v>
      </c>
      <c r="AV191" s="14" t="s">
        <v>86</v>
      </c>
      <c r="AW191" s="14" t="s">
        <v>4</v>
      </c>
      <c r="AX191" s="14" t="s">
        <v>84</v>
      </c>
      <c r="AY191" s="254" t="s">
        <v>140</v>
      </c>
    </row>
    <row r="192" s="2" customFormat="1" ht="24.15" customHeight="1">
      <c r="A192" s="38"/>
      <c r="B192" s="39"/>
      <c r="C192" s="215" t="s">
        <v>220</v>
      </c>
      <c r="D192" s="215" t="s">
        <v>142</v>
      </c>
      <c r="E192" s="216" t="s">
        <v>221</v>
      </c>
      <c r="F192" s="217" t="s">
        <v>222</v>
      </c>
      <c r="G192" s="218" t="s">
        <v>157</v>
      </c>
      <c r="H192" s="219">
        <v>150</v>
      </c>
      <c r="I192" s="220"/>
      <c r="J192" s="221">
        <f>ROUND(I192*H192,2)</f>
        <v>0</v>
      </c>
      <c r="K192" s="222"/>
      <c r="L192" s="44"/>
      <c r="M192" s="223" t="s">
        <v>1</v>
      </c>
      <c r="N192" s="224" t="s">
        <v>41</v>
      </c>
      <c r="O192" s="91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7" t="s">
        <v>146</v>
      </c>
      <c r="AT192" s="227" t="s">
        <v>142</v>
      </c>
      <c r="AU192" s="227" t="s">
        <v>86</v>
      </c>
      <c r="AY192" s="17" t="s">
        <v>140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7" t="s">
        <v>84</v>
      </c>
      <c r="BK192" s="228">
        <f>ROUND(I192*H192,2)</f>
        <v>0</v>
      </c>
      <c r="BL192" s="17" t="s">
        <v>146</v>
      </c>
      <c r="BM192" s="227" t="s">
        <v>223</v>
      </c>
    </row>
    <row r="193" s="2" customFormat="1">
      <c r="A193" s="38"/>
      <c r="B193" s="39"/>
      <c r="C193" s="40"/>
      <c r="D193" s="229" t="s">
        <v>148</v>
      </c>
      <c r="E193" s="40"/>
      <c r="F193" s="230" t="s">
        <v>224</v>
      </c>
      <c r="G193" s="40"/>
      <c r="H193" s="40"/>
      <c r="I193" s="231"/>
      <c r="J193" s="40"/>
      <c r="K193" s="40"/>
      <c r="L193" s="44"/>
      <c r="M193" s="232"/>
      <c r="N193" s="23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148</v>
      </c>
      <c r="AU193" s="17" t="s">
        <v>86</v>
      </c>
    </row>
    <row r="194" s="2" customFormat="1" ht="24.15" customHeight="1">
      <c r="A194" s="38"/>
      <c r="B194" s="39"/>
      <c r="C194" s="215" t="s">
        <v>225</v>
      </c>
      <c r="D194" s="215" t="s">
        <v>142</v>
      </c>
      <c r="E194" s="216" t="s">
        <v>226</v>
      </c>
      <c r="F194" s="217" t="s">
        <v>227</v>
      </c>
      <c r="G194" s="218" t="s">
        <v>145</v>
      </c>
      <c r="H194" s="219">
        <v>18</v>
      </c>
      <c r="I194" s="220"/>
      <c r="J194" s="221">
        <f>ROUND(I194*H194,2)</f>
        <v>0</v>
      </c>
      <c r="K194" s="222"/>
      <c r="L194" s="44"/>
      <c r="M194" s="223" t="s">
        <v>1</v>
      </c>
      <c r="N194" s="224" t="s">
        <v>41</v>
      </c>
      <c r="O194" s="91"/>
      <c r="P194" s="225">
        <f>O194*H194</f>
        <v>0</v>
      </c>
      <c r="Q194" s="225">
        <v>0.01281</v>
      </c>
      <c r="R194" s="225">
        <f>Q194*H194</f>
        <v>0.23058</v>
      </c>
      <c r="S194" s="225">
        <v>0</v>
      </c>
      <c r="T194" s="22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7" t="s">
        <v>146</v>
      </c>
      <c r="AT194" s="227" t="s">
        <v>142</v>
      </c>
      <c r="AU194" s="227" t="s">
        <v>86</v>
      </c>
      <c r="AY194" s="17" t="s">
        <v>140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7" t="s">
        <v>84</v>
      </c>
      <c r="BK194" s="228">
        <f>ROUND(I194*H194,2)</f>
        <v>0</v>
      </c>
      <c r="BL194" s="17" t="s">
        <v>146</v>
      </c>
      <c r="BM194" s="227" t="s">
        <v>228</v>
      </c>
    </row>
    <row r="195" s="2" customFormat="1">
      <c r="A195" s="38"/>
      <c r="B195" s="39"/>
      <c r="C195" s="40"/>
      <c r="D195" s="229" t="s">
        <v>148</v>
      </c>
      <c r="E195" s="40"/>
      <c r="F195" s="230" t="s">
        <v>229</v>
      </c>
      <c r="G195" s="40"/>
      <c r="H195" s="40"/>
      <c r="I195" s="231"/>
      <c r="J195" s="40"/>
      <c r="K195" s="40"/>
      <c r="L195" s="44"/>
      <c r="M195" s="232"/>
      <c r="N195" s="233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148</v>
      </c>
      <c r="AU195" s="17" t="s">
        <v>86</v>
      </c>
    </row>
    <row r="196" s="12" customFormat="1" ht="22.8" customHeight="1">
      <c r="A196" s="12"/>
      <c r="B196" s="199"/>
      <c r="C196" s="200"/>
      <c r="D196" s="201" t="s">
        <v>75</v>
      </c>
      <c r="E196" s="213" t="s">
        <v>164</v>
      </c>
      <c r="F196" s="213" t="s">
        <v>230</v>
      </c>
      <c r="G196" s="200"/>
      <c r="H196" s="200"/>
      <c r="I196" s="203"/>
      <c r="J196" s="214">
        <f>BK196</f>
        <v>0</v>
      </c>
      <c r="K196" s="200"/>
      <c r="L196" s="205"/>
      <c r="M196" s="206"/>
      <c r="N196" s="207"/>
      <c r="O196" s="207"/>
      <c r="P196" s="208">
        <f>SUM(P197:P200)</f>
        <v>0</v>
      </c>
      <c r="Q196" s="207"/>
      <c r="R196" s="208">
        <f>SUM(R197:R200)</f>
        <v>0</v>
      </c>
      <c r="S196" s="207"/>
      <c r="T196" s="209">
        <f>SUM(T197:T200)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84</v>
      </c>
      <c r="AT196" s="211" t="s">
        <v>75</v>
      </c>
      <c r="AU196" s="211" t="s">
        <v>84</v>
      </c>
      <c r="AY196" s="210" t="s">
        <v>140</v>
      </c>
      <c r="BK196" s="212">
        <f>SUM(BK197:BK200)</f>
        <v>0</v>
      </c>
    </row>
    <row r="197" s="2" customFormat="1" ht="16.5" customHeight="1">
      <c r="A197" s="38"/>
      <c r="B197" s="39"/>
      <c r="C197" s="215" t="s">
        <v>231</v>
      </c>
      <c r="D197" s="215" t="s">
        <v>142</v>
      </c>
      <c r="E197" s="216" t="s">
        <v>232</v>
      </c>
      <c r="F197" s="217" t="s">
        <v>233</v>
      </c>
      <c r="G197" s="218" t="s">
        <v>157</v>
      </c>
      <c r="H197" s="219">
        <v>40</v>
      </c>
      <c r="I197" s="220"/>
      <c r="J197" s="221">
        <f>ROUND(I197*H197,2)</f>
        <v>0</v>
      </c>
      <c r="K197" s="222"/>
      <c r="L197" s="44"/>
      <c r="M197" s="223" t="s">
        <v>1</v>
      </c>
      <c r="N197" s="224" t="s">
        <v>41</v>
      </c>
      <c r="O197" s="91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7" t="s">
        <v>146</v>
      </c>
      <c r="AT197" s="227" t="s">
        <v>142</v>
      </c>
      <c r="AU197" s="227" t="s">
        <v>86</v>
      </c>
      <c r="AY197" s="17" t="s">
        <v>140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84</v>
      </c>
      <c r="BK197" s="228">
        <f>ROUND(I197*H197,2)</f>
        <v>0</v>
      </c>
      <c r="BL197" s="17" t="s">
        <v>146</v>
      </c>
      <c r="BM197" s="227" t="s">
        <v>234</v>
      </c>
    </row>
    <row r="198" s="2" customFormat="1">
      <c r="A198" s="38"/>
      <c r="B198" s="39"/>
      <c r="C198" s="40"/>
      <c r="D198" s="229" t="s">
        <v>148</v>
      </c>
      <c r="E198" s="40"/>
      <c r="F198" s="230" t="s">
        <v>233</v>
      </c>
      <c r="G198" s="40"/>
      <c r="H198" s="40"/>
      <c r="I198" s="231"/>
      <c r="J198" s="40"/>
      <c r="K198" s="40"/>
      <c r="L198" s="44"/>
      <c r="M198" s="232"/>
      <c r="N198" s="23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148</v>
      </c>
      <c r="AU198" s="17" t="s">
        <v>86</v>
      </c>
    </row>
    <row r="199" s="2" customFormat="1" ht="16.5" customHeight="1">
      <c r="A199" s="38"/>
      <c r="B199" s="39"/>
      <c r="C199" s="215" t="s">
        <v>235</v>
      </c>
      <c r="D199" s="215" t="s">
        <v>142</v>
      </c>
      <c r="E199" s="216" t="s">
        <v>236</v>
      </c>
      <c r="F199" s="217" t="s">
        <v>237</v>
      </c>
      <c r="G199" s="218" t="s">
        <v>157</v>
      </c>
      <c r="H199" s="219">
        <v>30</v>
      </c>
      <c r="I199" s="220"/>
      <c r="J199" s="221">
        <f>ROUND(I199*H199,2)</f>
        <v>0</v>
      </c>
      <c r="K199" s="222"/>
      <c r="L199" s="44"/>
      <c r="M199" s="223" t="s">
        <v>1</v>
      </c>
      <c r="N199" s="224" t="s">
        <v>41</v>
      </c>
      <c r="O199" s="91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146</v>
      </c>
      <c r="AT199" s="227" t="s">
        <v>142</v>
      </c>
      <c r="AU199" s="227" t="s">
        <v>86</v>
      </c>
      <c r="AY199" s="17" t="s">
        <v>140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84</v>
      </c>
      <c r="BK199" s="228">
        <f>ROUND(I199*H199,2)</f>
        <v>0</v>
      </c>
      <c r="BL199" s="17" t="s">
        <v>146</v>
      </c>
      <c r="BM199" s="227" t="s">
        <v>238</v>
      </c>
    </row>
    <row r="200" s="2" customFormat="1">
      <c r="A200" s="38"/>
      <c r="B200" s="39"/>
      <c r="C200" s="40"/>
      <c r="D200" s="229" t="s">
        <v>148</v>
      </c>
      <c r="E200" s="40"/>
      <c r="F200" s="230" t="s">
        <v>237</v>
      </c>
      <c r="G200" s="40"/>
      <c r="H200" s="40"/>
      <c r="I200" s="231"/>
      <c r="J200" s="40"/>
      <c r="K200" s="40"/>
      <c r="L200" s="44"/>
      <c r="M200" s="232"/>
      <c r="N200" s="23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148</v>
      </c>
      <c r="AU200" s="17" t="s">
        <v>86</v>
      </c>
    </row>
    <row r="201" s="12" customFormat="1" ht="22.8" customHeight="1">
      <c r="A201" s="12"/>
      <c r="B201" s="199"/>
      <c r="C201" s="200"/>
      <c r="D201" s="201" t="s">
        <v>75</v>
      </c>
      <c r="E201" s="213" t="s">
        <v>186</v>
      </c>
      <c r="F201" s="213" t="s">
        <v>239</v>
      </c>
      <c r="G201" s="200"/>
      <c r="H201" s="200"/>
      <c r="I201" s="203"/>
      <c r="J201" s="214">
        <f>BK201</f>
        <v>0</v>
      </c>
      <c r="K201" s="200"/>
      <c r="L201" s="205"/>
      <c r="M201" s="206"/>
      <c r="N201" s="207"/>
      <c r="O201" s="207"/>
      <c r="P201" s="208">
        <f>SUM(P202:P217)</f>
        <v>0</v>
      </c>
      <c r="Q201" s="207"/>
      <c r="R201" s="208">
        <f>SUM(R202:R217)</f>
        <v>0</v>
      </c>
      <c r="S201" s="207"/>
      <c r="T201" s="209">
        <f>SUM(T202:T217)</f>
        <v>2.592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0" t="s">
        <v>84</v>
      </c>
      <c r="AT201" s="211" t="s">
        <v>75</v>
      </c>
      <c r="AU201" s="211" t="s">
        <v>84</v>
      </c>
      <c r="AY201" s="210" t="s">
        <v>140</v>
      </c>
      <c r="BK201" s="212">
        <f>SUM(BK202:BK217)</f>
        <v>0</v>
      </c>
    </row>
    <row r="202" s="2" customFormat="1" ht="24.15" customHeight="1">
      <c r="A202" s="38"/>
      <c r="B202" s="39"/>
      <c r="C202" s="215" t="s">
        <v>240</v>
      </c>
      <c r="D202" s="215" t="s">
        <v>142</v>
      </c>
      <c r="E202" s="216" t="s">
        <v>241</v>
      </c>
      <c r="F202" s="217" t="s">
        <v>242</v>
      </c>
      <c r="G202" s="218" t="s">
        <v>182</v>
      </c>
      <c r="H202" s="219">
        <v>4.32</v>
      </c>
      <c r="I202" s="220"/>
      <c r="J202" s="221">
        <f>ROUND(I202*H202,2)</f>
        <v>0</v>
      </c>
      <c r="K202" s="222"/>
      <c r="L202" s="44"/>
      <c r="M202" s="223" t="s">
        <v>1</v>
      </c>
      <c r="N202" s="224" t="s">
        <v>41</v>
      </c>
      <c r="O202" s="91"/>
      <c r="P202" s="225">
        <f>O202*H202</f>
        <v>0</v>
      </c>
      <c r="Q202" s="225">
        <v>0</v>
      </c>
      <c r="R202" s="225">
        <f>Q202*H202</f>
        <v>0</v>
      </c>
      <c r="S202" s="225">
        <v>0.6</v>
      </c>
      <c r="T202" s="226">
        <f>S202*H202</f>
        <v>2.592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146</v>
      </c>
      <c r="AT202" s="227" t="s">
        <v>142</v>
      </c>
      <c r="AU202" s="227" t="s">
        <v>86</v>
      </c>
      <c r="AY202" s="17" t="s">
        <v>140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84</v>
      </c>
      <c r="BK202" s="228">
        <f>ROUND(I202*H202,2)</f>
        <v>0</v>
      </c>
      <c r="BL202" s="17" t="s">
        <v>146</v>
      </c>
      <c r="BM202" s="227" t="s">
        <v>243</v>
      </c>
    </row>
    <row r="203" s="2" customFormat="1">
      <c r="A203" s="38"/>
      <c r="B203" s="39"/>
      <c r="C203" s="40"/>
      <c r="D203" s="229" t="s">
        <v>148</v>
      </c>
      <c r="E203" s="40"/>
      <c r="F203" s="230" t="s">
        <v>244</v>
      </c>
      <c r="G203" s="40"/>
      <c r="H203" s="40"/>
      <c r="I203" s="231"/>
      <c r="J203" s="40"/>
      <c r="K203" s="40"/>
      <c r="L203" s="44"/>
      <c r="M203" s="232"/>
      <c r="N203" s="23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148</v>
      </c>
      <c r="AU203" s="17" t="s">
        <v>86</v>
      </c>
    </row>
    <row r="204" s="14" customFormat="1">
      <c r="A204" s="14"/>
      <c r="B204" s="244"/>
      <c r="C204" s="245"/>
      <c r="D204" s="229" t="s">
        <v>175</v>
      </c>
      <c r="E204" s="246" t="s">
        <v>1</v>
      </c>
      <c r="F204" s="247" t="s">
        <v>245</v>
      </c>
      <c r="G204" s="245"/>
      <c r="H204" s="248">
        <v>4.32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175</v>
      </c>
      <c r="AU204" s="254" t="s">
        <v>86</v>
      </c>
      <c r="AV204" s="14" t="s">
        <v>86</v>
      </c>
      <c r="AW204" s="14" t="s">
        <v>32</v>
      </c>
      <c r="AX204" s="14" t="s">
        <v>76</v>
      </c>
      <c r="AY204" s="254" t="s">
        <v>140</v>
      </c>
    </row>
    <row r="205" s="15" customFormat="1">
      <c r="A205" s="15"/>
      <c r="B205" s="255"/>
      <c r="C205" s="256"/>
      <c r="D205" s="229" t="s">
        <v>175</v>
      </c>
      <c r="E205" s="257" t="s">
        <v>1</v>
      </c>
      <c r="F205" s="258" t="s">
        <v>178</v>
      </c>
      <c r="G205" s="256"/>
      <c r="H205" s="259">
        <v>4.32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5" t="s">
        <v>175</v>
      </c>
      <c r="AU205" s="265" t="s">
        <v>86</v>
      </c>
      <c r="AV205" s="15" t="s">
        <v>146</v>
      </c>
      <c r="AW205" s="15" t="s">
        <v>32</v>
      </c>
      <c r="AX205" s="15" t="s">
        <v>84</v>
      </c>
      <c r="AY205" s="265" t="s">
        <v>140</v>
      </c>
    </row>
    <row r="206" s="2" customFormat="1" ht="24.15" customHeight="1">
      <c r="A206" s="38"/>
      <c r="B206" s="39"/>
      <c r="C206" s="215" t="s">
        <v>246</v>
      </c>
      <c r="D206" s="215" t="s">
        <v>142</v>
      </c>
      <c r="E206" s="216" t="s">
        <v>247</v>
      </c>
      <c r="F206" s="217" t="s">
        <v>248</v>
      </c>
      <c r="G206" s="218" t="s">
        <v>249</v>
      </c>
      <c r="H206" s="219">
        <v>2</v>
      </c>
      <c r="I206" s="220"/>
      <c r="J206" s="221">
        <f>ROUND(I206*H206,2)</f>
        <v>0</v>
      </c>
      <c r="K206" s="222"/>
      <c r="L206" s="44"/>
      <c r="M206" s="223" t="s">
        <v>1</v>
      </c>
      <c r="N206" s="224" t="s">
        <v>41</v>
      </c>
      <c r="O206" s="91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146</v>
      </c>
      <c r="AT206" s="227" t="s">
        <v>142</v>
      </c>
      <c r="AU206" s="227" t="s">
        <v>86</v>
      </c>
      <c r="AY206" s="17" t="s">
        <v>140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84</v>
      </c>
      <c r="BK206" s="228">
        <f>ROUND(I206*H206,2)</f>
        <v>0</v>
      </c>
      <c r="BL206" s="17" t="s">
        <v>146</v>
      </c>
      <c r="BM206" s="227" t="s">
        <v>250</v>
      </c>
    </row>
    <row r="207" s="2" customFormat="1">
      <c r="A207" s="38"/>
      <c r="B207" s="39"/>
      <c r="C207" s="40"/>
      <c r="D207" s="229" t="s">
        <v>148</v>
      </c>
      <c r="E207" s="40"/>
      <c r="F207" s="230" t="s">
        <v>248</v>
      </c>
      <c r="G207" s="40"/>
      <c r="H207" s="40"/>
      <c r="I207" s="231"/>
      <c r="J207" s="40"/>
      <c r="K207" s="40"/>
      <c r="L207" s="44"/>
      <c r="M207" s="232"/>
      <c r="N207" s="23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148</v>
      </c>
      <c r="AU207" s="17" t="s">
        <v>86</v>
      </c>
    </row>
    <row r="208" s="13" customFormat="1">
      <c r="A208" s="13"/>
      <c r="B208" s="234"/>
      <c r="C208" s="235"/>
      <c r="D208" s="229" t="s">
        <v>175</v>
      </c>
      <c r="E208" s="236" t="s">
        <v>1</v>
      </c>
      <c r="F208" s="237" t="s">
        <v>251</v>
      </c>
      <c r="G208" s="235"/>
      <c r="H208" s="236" t="s">
        <v>1</v>
      </c>
      <c r="I208" s="238"/>
      <c r="J208" s="235"/>
      <c r="K208" s="235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175</v>
      </c>
      <c r="AU208" s="243" t="s">
        <v>86</v>
      </c>
      <c r="AV208" s="13" t="s">
        <v>84</v>
      </c>
      <c r="AW208" s="13" t="s">
        <v>32</v>
      </c>
      <c r="AX208" s="13" t="s">
        <v>76</v>
      </c>
      <c r="AY208" s="243" t="s">
        <v>140</v>
      </c>
    </row>
    <row r="209" s="14" customFormat="1">
      <c r="A209" s="14"/>
      <c r="B209" s="244"/>
      <c r="C209" s="245"/>
      <c r="D209" s="229" t="s">
        <v>175</v>
      </c>
      <c r="E209" s="246" t="s">
        <v>1</v>
      </c>
      <c r="F209" s="247" t="s">
        <v>86</v>
      </c>
      <c r="G209" s="245"/>
      <c r="H209" s="248">
        <v>2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175</v>
      </c>
      <c r="AU209" s="254" t="s">
        <v>86</v>
      </c>
      <c r="AV209" s="14" t="s">
        <v>86</v>
      </c>
      <c r="AW209" s="14" t="s">
        <v>32</v>
      </c>
      <c r="AX209" s="14" t="s">
        <v>76</v>
      </c>
      <c r="AY209" s="254" t="s">
        <v>140</v>
      </c>
    </row>
    <row r="210" s="15" customFormat="1">
      <c r="A210" s="15"/>
      <c r="B210" s="255"/>
      <c r="C210" s="256"/>
      <c r="D210" s="229" t="s">
        <v>175</v>
      </c>
      <c r="E210" s="257" t="s">
        <v>1</v>
      </c>
      <c r="F210" s="258" t="s">
        <v>178</v>
      </c>
      <c r="G210" s="256"/>
      <c r="H210" s="259">
        <v>2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5" t="s">
        <v>175</v>
      </c>
      <c r="AU210" s="265" t="s">
        <v>86</v>
      </c>
      <c r="AV210" s="15" t="s">
        <v>146</v>
      </c>
      <c r="AW210" s="15" t="s">
        <v>32</v>
      </c>
      <c r="AX210" s="15" t="s">
        <v>84</v>
      </c>
      <c r="AY210" s="265" t="s">
        <v>140</v>
      </c>
    </row>
    <row r="211" s="2" customFormat="1" ht="24.15" customHeight="1">
      <c r="A211" s="38"/>
      <c r="B211" s="39"/>
      <c r="C211" s="215" t="s">
        <v>252</v>
      </c>
      <c r="D211" s="215" t="s">
        <v>142</v>
      </c>
      <c r="E211" s="216" t="s">
        <v>253</v>
      </c>
      <c r="F211" s="217" t="s">
        <v>254</v>
      </c>
      <c r="G211" s="218" t="s">
        <v>249</v>
      </c>
      <c r="H211" s="219">
        <v>12</v>
      </c>
      <c r="I211" s="220"/>
      <c r="J211" s="221">
        <f>ROUND(I211*H211,2)</f>
        <v>0</v>
      </c>
      <c r="K211" s="222"/>
      <c r="L211" s="44"/>
      <c r="M211" s="223" t="s">
        <v>1</v>
      </c>
      <c r="N211" s="224" t="s">
        <v>41</v>
      </c>
      <c r="O211" s="91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7" t="s">
        <v>146</v>
      </c>
      <c r="AT211" s="227" t="s">
        <v>142</v>
      </c>
      <c r="AU211" s="227" t="s">
        <v>86</v>
      </c>
      <c r="AY211" s="17" t="s">
        <v>140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7" t="s">
        <v>84</v>
      </c>
      <c r="BK211" s="228">
        <f>ROUND(I211*H211,2)</f>
        <v>0</v>
      </c>
      <c r="BL211" s="17" t="s">
        <v>146</v>
      </c>
      <c r="BM211" s="227" t="s">
        <v>255</v>
      </c>
    </row>
    <row r="212" s="2" customFormat="1">
      <c r="A212" s="38"/>
      <c r="B212" s="39"/>
      <c r="C212" s="40"/>
      <c r="D212" s="229" t="s">
        <v>148</v>
      </c>
      <c r="E212" s="40"/>
      <c r="F212" s="230" t="s">
        <v>254</v>
      </c>
      <c r="G212" s="40"/>
      <c r="H212" s="40"/>
      <c r="I212" s="231"/>
      <c r="J212" s="40"/>
      <c r="K212" s="40"/>
      <c r="L212" s="44"/>
      <c r="M212" s="232"/>
      <c r="N212" s="23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148</v>
      </c>
      <c r="AU212" s="17" t="s">
        <v>86</v>
      </c>
    </row>
    <row r="213" s="2" customFormat="1" ht="24.15" customHeight="1">
      <c r="A213" s="38"/>
      <c r="B213" s="39"/>
      <c r="C213" s="215" t="s">
        <v>7</v>
      </c>
      <c r="D213" s="215" t="s">
        <v>142</v>
      </c>
      <c r="E213" s="216" t="s">
        <v>256</v>
      </c>
      <c r="F213" s="217" t="s">
        <v>257</v>
      </c>
      <c r="G213" s="218" t="s">
        <v>249</v>
      </c>
      <c r="H213" s="219">
        <v>2</v>
      </c>
      <c r="I213" s="220"/>
      <c r="J213" s="221">
        <f>ROUND(I213*H213,2)</f>
        <v>0</v>
      </c>
      <c r="K213" s="222"/>
      <c r="L213" s="44"/>
      <c r="M213" s="223" t="s">
        <v>1</v>
      </c>
      <c r="N213" s="224" t="s">
        <v>41</v>
      </c>
      <c r="O213" s="91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7" t="s">
        <v>146</v>
      </c>
      <c r="AT213" s="227" t="s">
        <v>142</v>
      </c>
      <c r="AU213" s="227" t="s">
        <v>86</v>
      </c>
      <c r="AY213" s="17" t="s">
        <v>140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7" t="s">
        <v>84</v>
      </c>
      <c r="BK213" s="228">
        <f>ROUND(I213*H213,2)</f>
        <v>0</v>
      </c>
      <c r="BL213" s="17" t="s">
        <v>146</v>
      </c>
      <c r="BM213" s="227" t="s">
        <v>258</v>
      </c>
    </row>
    <row r="214" s="2" customFormat="1">
      <c r="A214" s="38"/>
      <c r="B214" s="39"/>
      <c r="C214" s="40"/>
      <c r="D214" s="229" t="s">
        <v>148</v>
      </c>
      <c r="E214" s="40"/>
      <c r="F214" s="230" t="s">
        <v>257</v>
      </c>
      <c r="G214" s="40"/>
      <c r="H214" s="40"/>
      <c r="I214" s="231"/>
      <c r="J214" s="40"/>
      <c r="K214" s="40"/>
      <c r="L214" s="44"/>
      <c r="M214" s="232"/>
      <c r="N214" s="23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148</v>
      </c>
      <c r="AU214" s="17" t="s">
        <v>86</v>
      </c>
    </row>
    <row r="215" s="13" customFormat="1">
      <c r="A215" s="13"/>
      <c r="B215" s="234"/>
      <c r="C215" s="235"/>
      <c r="D215" s="229" t="s">
        <v>175</v>
      </c>
      <c r="E215" s="236" t="s">
        <v>1</v>
      </c>
      <c r="F215" s="237" t="s">
        <v>251</v>
      </c>
      <c r="G215" s="235"/>
      <c r="H215" s="236" t="s">
        <v>1</v>
      </c>
      <c r="I215" s="238"/>
      <c r="J215" s="235"/>
      <c r="K215" s="235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175</v>
      </c>
      <c r="AU215" s="243" t="s">
        <v>86</v>
      </c>
      <c r="AV215" s="13" t="s">
        <v>84</v>
      </c>
      <c r="AW215" s="13" t="s">
        <v>32</v>
      </c>
      <c r="AX215" s="13" t="s">
        <v>76</v>
      </c>
      <c r="AY215" s="243" t="s">
        <v>140</v>
      </c>
    </row>
    <row r="216" s="14" customFormat="1">
      <c r="A216" s="14"/>
      <c r="B216" s="244"/>
      <c r="C216" s="245"/>
      <c r="D216" s="229" t="s">
        <v>175</v>
      </c>
      <c r="E216" s="246" t="s">
        <v>1</v>
      </c>
      <c r="F216" s="247" t="s">
        <v>86</v>
      </c>
      <c r="G216" s="245"/>
      <c r="H216" s="248">
        <v>2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175</v>
      </c>
      <c r="AU216" s="254" t="s">
        <v>86</v>
      </c>
      <c r="AV216" s="14" t="s">
        <v>86</v>
      </c>
      <c r="AW216" s="14" t="s">
        <v>32</v>
      </c>
      <c r="AX216" s="14" t="s">
        <v>76</v>
      </c>
      <c r="AY216" s="254" t="s">
        <v>140</v>
      </c>
    </row>
    <row r="217" s="15" customFormat="1">
      <c r="A217" s="15"/>
      <c r="B217" s="255"/>
      <c r="C217" s="256"/>
      <c r="D217" s="229" t="s">
        <v>175</v>
      </c>
      <c r="E217" s="257" t="s">
        <v>1</v>
      </c>
      <c r="F217" s="258" t="s">
        <v>178</v>
      </c>
      <c r="G217" s="256"/>
      <c r="H217" s="259">
        <v>2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5" t="s">
        <v>175</v>
      </c>
      <c r="AU217" s="265" t="s">
        <v>86</v>
      </c>
      <c r="AV217" s="15" t="s">
        <v>146</v>
      </c>
      <c r="AW217" s="15" t="s">
        <v>32</v>
      </c>
      <c r="AX217" s="15" t="s">
        <v>84</v>
      </c>
      <c r="AY217" s="265" t="s">
        <v>140</v>
      </c>
    </row>
    <row r="218" s="12" customFormat="1" ht="22.8" customHeight="1">
      <c r="A218" s="12"/>
      <c r="B218" s="199"/>
      <c r="C218" s="200"/>
      <c r="D218" s="201" t="s">
        <v>75</v>
      </c>
      <c r="E218" s="213" t="s">
        <v>193</v>
      </c>
      <c r="F218" s="213" t="s">
        <v>259</v>
      </c>
      <c r="G218" s="200"/>
      <c r="H218" s="200"/>
      <c r="I218" s="203"/>
      <c r="J218" s="214">
        <f>BK218</f>
        <v>0</v>
      </c>
      <c r="K218" s="200"/>
      <c r="L218" s="205"/>
      <c r="M218" s="206"/>
      <c r="N218" s="207"/>
      <c r="O218" s="207"/>
      <c r="P218" s="208">
        <f>SUM(P219:P344)</f>
        <v>0</v>
      </c>
      <c r="Q218" s="207"/>
      <c r="R218" s="208">
        <f>SUM(R219:R344)</f>
        <v>5.2099016</v>
      </c>
      <c r="S218" s="207"/>
      <c r="T218" s="209">
        <f>SUM(T219:T344)</f>
        <v>1303.5540799999998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0" t="s">
        <v>84</v>
      </c>
      <c r="AT218" s="211" t="s">
        <v>75</v>
      </c>
      <c r="AU218" s="211" t="s">
        <v>84</v>
      </c>
      <c r="AY218" s="210" t="s">
        <v>140</v>
      </c>
      <c r="BK218" s="212">
        <f>SUM(BK219:BK344)</f>
        <v>0</v>
      </c>
    </row>
    <row r="219" s="2" customFormat="1" ht="33" customHeight="1">
      <c r="A219" s="38"/>
      <c r="B219" s="39"/>
      <c r="C219" s="215" t="s">
        <v>260</v>
      </c>
      <c r="D219" s="215" t="s">
        <v>142</v>
      </c>
      <c r="E219" s="216" t="s">
        <v>261</v>
      </c>
      <c r="F219" s="217" t="s">
        <v>262</v>
      </c>
      <c r="G219" s="218" t="s">
        <v>249</v>
      </c>
      <c r="H219" s="219">
        <v>34</v>
      </c>
      <c r="I219" s="220"/>
      <c r="J219" s="221">
        <f>ROUND(I219*H219,2)</f>
        <v>0</v>
      </c>
      <c r="K219" s="222"/>
      <c r="L219" s="44"/>
      <c r="M219" s="223" t="s">
        <v>1</v>
      </c>
      <c r="N219" s="224" t="s">
        <v>41</v>
      </c>
      <c r="O219" s="91"/>
      <c r="P219" s="225">
        <f>O219*H219</f>
        <v>0</v>
      </c>
      <c r="Q219" s="225">
        <v>0.09599</v>
      </c>
      <c r="R219" s="225">
        <f>Q219*H219</f>
        <v>3.2636600000000004</v>
      </c>
      <c r="S219" s="225">
        <v>0</v>
      </c>
      <c r="T219" s="22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7" t="s">
        <v>146</v>
      </c>
      <c r="AT219" s="227" t="s">
        <v>142</v>
      </c>
      <c r="AU219" s="227" t="s">
        <v>86</v>
      </c>
      <c r="AY219" s="17" t="s">
        <v>140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7" t="s">
        <v>84</v>
      </c>
      <c r="BK219" s="228">
        <f>ROUND(I219*H219,2)</f>
        <v>0</v>
      </c>
      <c r="BL219" s="17" t="s">
        <v>146</v>
      </c>
      <c r="BM219" s="227" t="s">
        <v>263</v>
      </c>
    </row>
    <row r="220" s="2" customFormat="1">
      <c r="A220" s="38"/>
      <c r="B220" s="39"/>
      <c r="C220" s="40"/>
      <c r="D220" s="229" t="s">
        <v>148</v>
      </c>
      <c r="E220" s="40"/>
      <c r="F220" s="230" t="s">
        <v>264</v>
      </c>
      <c r="G220" s="40"/>
      <c r="H220" s="40"/>
      <c r="I220" s="231"/>
      <c r="J220" s="40"/>
      <c r="K220" s="40"/>
      <c r="L220" s="44"/>
      <c r="M220" s="232"/>
      <c r="N220" s="23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148</v>
      </c>
      <c r="AU220" s="17" t="s">
        <v>86</v>
      </c>
    </row>
    <row r="221" s="2" customFormat="1" ht="16.5" customHeight="1">
      <c r="A221" s="38"/>
      <c r="B221" s="39"/>
      <c r="C221" s="266" t="s">
        <v>265</v>
      </c>
      <c r="D221" s="266" t="s">
        <v>199</v>
      </c>
      <c r="E221" s="267" t="s">
        <v>266</v>
      </c>
      <c r="F221" s="268" t="s">
        <v>267</v>
      </c>
      <c r="G221" s="269" t="s">
        <v>249</v>
      </c>
      <c r="H221" s="270">
        <v>34.68</v>
      </c>
      <c r="I221" s="271"/>
      <c r="J221" s="272">
        <f>ROUND(I221*H221,2)</f>
        <v>0</v>
      </c>
      <c r="K221" s="273"/>
      <c r="L221" s="274"/>
      <c r="M221" s="275" t="s">
        <v>1</v>
      </c>
      <c r="N221" s="276" t="s">
        <v>41</v>
      </c>
      <c r="O221" s="91"/>
      <c r="P221" s="225">
        <f>O221*H221</f>
        <v>0</v>
      </c>
      <c r="Q221" s="225">
        <v>0.05612</v>
      </c>
      <c r="R221" s="225">
        <f>Q221*H221</f>
        <v>1.9462416</v>
      </c>
      <c r="S221" s="225">
        <v>0</v>
      </c>
      <c r="T221" s="22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7" t="s">
        <v>186</v>
      </c>
      <c r="AT221" s="227" t="s">
        <v>199</v>
      </c>
      <c r="AU221" s="227" t="s">
        <v>86</v>
      </c>
      <c r="AY221" s="17" t="s">
        <v>140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7" t="s">
        <v>84</v>
      </c>
      <c r="BK221" s="228">
        <f>ROUND(I221*H221,2)</f>
        <v>0</v>
      </c>
      <c r="BL221" s="17" t="s">
        <v>146</v>
      </c>
      <c r="BM221" s="227" t="s">
        <v>268</v>
      </c>
    </row>
    <row r="222" s="2" customFormat="1">
      <c r="A222" s="38"/>
      <c r="B222" s="39"/>
      <c r="C222" s="40"/>
      <c r="D222" s="229" t="s">
        <v>148</v>
      </c>
      <c r="E222" s="40"/>
      <c r="F222" s="230" t="s">
        <v>267</v>
      </c>
      <c r="G222" s="40"/>
      <c r="H222" s="40"/>
      <c r="I222" s="231"/>
      <c r="J222" s="40"/>
      <c r="K222" s="40"/>
      <c r="L222" s="44"/>
      <c r="M222" s="232"/>
      <c r="N222" s="233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148</v>
      </c>
      <c r="AU222" s="17" t="s">
        <v>86</v>
      </c>
    </row>
    <row r="223" s="14" customFormat="1">
      <c r="A223" s="14"/>
      <c r="B223" s="244"/>
      <c r="C223" s="245"/>
      <c r="D223" s="229" t="s">
        <v>175</v>
      </c>
      <c r="E223" s="245"/>
      <c r="F223" s="247" t="s">
        <v>269</v>
      </c>
      <c r="G223" s="245"/>
      <c r="H223" s="248">
        <v>34.68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175</v>
      </c>
      <c r="AU223" s="254" t="s">
        <v>86</v>
      </c>
      <c r="AV223" s="14" t="s">
        <v>86</v>
      </c>
      <c r="AW223" s="14" t="s">
        <v>4</v>
      </c>
      <c r="AX223" s="14" t="s">
        <v>84</v>
      </c>
      <c r="AY223" s="254" t="s">
        <v>140</v>
      </c>
    </row>
    <row r="224" s="2" customFormat="1" ht="16.5" customHeight="1">
      <c r="A224" s="38"/>
      <c r="B224" s="39"/>
      <c r="C224" s="215" t="s">
        <v>270</v>
      </c>
      <c r="D224" s="215" t="s">
        <v>142</v>
      </c>
      <c r="E224" s="216" t="s">
        <v>271</v>
      </c>
      <c r="F224" s="217" t="s">
        <v>272</v>
      </c>
      <c r="G224" s="218" t="s">
        <v>182</v>
      </c>
      <c r="H224" s="219">
        <v>268.14299999999996</v>
      </c>
      <c r="I224" s="220"/>
      <c r="J224" s="221">
        <f>ROUND(I224*H224,2)</f>
        <v>0</v>
      </c>
      <c r="K224" s="222"/>
      <c r="L224" s="44"/>
      <c r="M224" s="223" t="s">
        <v>1</v>
      </c>
      <c r="N224" s="224" t="s">
        <v>41</v>
      </c>
      <c r="O224" s="91"/>
      <c r="P224" s="225">
        <f>O224*H224</f>
        <v>0</v>
      </c>
      <c r="Q224" s="225">
        <v>0</v>
      </c>
      <c r="R224" s="225">
        <f>Q224*H224</f>
        <v>0</v>
      </c>
      <c r="S224" s="225">
        <v>2</v>
      </c>
      <c r="T224" s="226">
        <f>S224*H224</f>
        <v>536.28599999999992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7" t="s">
        <v>146</v>
      </c>
      <c r="AT224" s="227" t="s">
        <v>142</v>
      </c>
      <c r="AU224" s="227" t="s">
        <v>86</v>
      </c>
      <c r="AY224" s="17" t="s">
        <v>140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7" t="s">
        <v>84</v>
      </c>
      <c r="BK224" s="228">
        <f>ROUND(I224*H224,2)</f>
        <v>0</v>
      </c>
      <c r="BL224" s="17" t="s">
        <v>146</v>
      </c>
      <c r="BM224" s="227" t="s">
        <v>273</v>
      </c>
    </row>
    <row r="225" s="2" customFormat="1">
      <c r="A225" s="38"/>
      <c r="B225" s="39"/>
      <c r="C225" s="40"/>
      <c r="D225" s="229" t="s">
        <v>148</v>
      </c>
      <c r="E225" s="40"/>
      <c r="F225" s="230" t="s">
        <v>272</v>
      </c>
      <c r="G225" s="40"/>
      <c r="H225" s="40"/>
      <c r="I225" s="231"/>
      <c r="J225" s="40"/>
      <c r="K225" s="40"/>
      <c r="L225" s="44"/>
      <c r="M225" s="232"/>
      <c r="N225" s="23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148</v>
      </c>
      <c r="AU225" s="17" t="s">
        <v>86</v>
      </c>
    </row>
    <row r="226" s="13" customFormat="1">
      <c r="A226" s="13"/>
      <c r="B226" s="234"/>
      <c r="C226" s="235"/>
      <c r="D226" s="229" t="s">
        <v>175</v>
      </c>
      <c r="E226" s="236" t="s">
        <v>1</v>
      </c>
      <c r="F226" s="237" t="s">
        <v>274</v>
      </c>
      <c r="G226" s="235"/>
      <c r="H226" s="236" t="s">
        <v>1</v>
      </c>
      <c r="I226" s="238"/>
      <c r="J226" s="235"/>
      <c r="K226" s="235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175</v>
      </c>
      <c r="AU226" s="243" t="s">
        <v>86</v>
      </c>
      <c r="AV226" s="13" t="s">
        <v>84</v>
      </c>
      <c r="AW226" s="13" t="s">
        <v>32</v>
      </c>
      <c r="AX226" s="13" t="s">
        <v>76</v>
      </c>
      <c r="AY226" s="243" t="s">
        <v>140</v>
      </c>
    </row>
    <row r="227" s="14" customFormat="1">
      <c r="A227" s="14"/>
      <c r="B227" s="244"/>
      <c r="C227" s="245"/>
      <c r="D227" s="229" t="s">
        <v>175</v>
      </c>
      <c r="E227" s="246" t="s">
        <v>1</v>
      </c>
      <c r="F227" s="247" t="s">
        <v>275</v>
      </c>
      <c r="G227" s="245"/>
      <c r="H227" s="248">
        <v>144.54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175</v>
      </c>
      <c r="AU227" s="254" t="s">
        <v>86</v>
      </c>
      <c r="AV227" s="14" t="s">
        <v>86</v>
      </c>
      <c r="AW227" s="14" t="s">
        <v>32</v>
      </c>
      <c r="AX227" s="14" t="s">
        <v>76</v>
      </c>
      <c r="AY227" s="254" t="s">
        <v>140</v>
      </c>
    </row>
    <row r="228" s="14" customFormat="1">
      <c r="A228" s="14"/>
      <c r="B228" s="244"/>
      <c r="C228" s="245"/>
      <c r="D228" s="229" t="s">
        <v>175</v>
      </c>
      <c r="E228" s="246" t="s">
        <v>1</v>
      </c>
      <c r="F228" s="247" t="s">
        <v>276</v>
      </c>
      <c r="G228" s="245"/>
      <c r="H228" s="248">
        <v>83.898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175</v>
      </c>
      <c r="AU228" s="254" t="s">
        <v>86</v>
      </c>
      <c r="AV228" s="14" t="s">
        <v>86</v>
      </c>
      <c r="AW228" s="14" t="s">
        <v>32</v>
      </c>
      <c r="AX228" s="14" t="s">
        <v>76</v>
      </c>
      <c r="AY228" s="254" t="s">
        <v>140</v>
      </c>
    </row>
    <row r="229" s="14" customFormat="1">
      <c r="A229" s="14"/>
      <c r="B229" s="244"/>
      <c r="C229" s="245"/>
      <c r="D229" s="229" t="s">
        <v>175</v>
      </c>
      <c r="E229" s="246" t="s">
        <v>1</v>
      </c>
      <c r="F229" s="247" t="s">
        <v>277</v>
      </c>
      <c r="G229" s="245"/>
      <c r="H229" s="248">
        <v>0.78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175</v>
      </c>
      <c r="AU229" s="254" t="s">
        <v>86</v>
      </c>
      <c r="AV229" s="14" t="s">
        <v>86</v>
      </c>
      <c r="AW229" s="14" t="s">
        <v>32</v>
      </c>
      <c r="AX229" s="14" t="s">
        <v>76</v>
      </c>
      <c r="AY229" s="254" t="s">
        <v>140</v>
      </c>
    </row>
    <row r="230" s="14" customFormat="1">
      <c r="A230" s="14"/>
      <c r="B230" s="244"/>
      <c r="C230" s="245"/>
      <c r="D230" s="229" t="s">
        <v>175</v>
      </c>
      <c r="E230" s="246" t="s">
        <v>1</v>
      </c>
      <c r="F230" s="247" t="s">
        <v>278</v>
      </c>
      <c r="G230" s="245"/>
      <c r="H230" s="248">
        <v>0.303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175</v>
      </c>
      <c r="AU230" s="254" t="s">
        <v>86</v>
      </c>
      <c r="AV230" s="14" t="s">
        <v>86</v>
      </c>
      <c r="AW230" s="14" t="s">
        <v>32</v>
      </c>
      <c r="AX230" s="14" t="s">
        <v>76</v>
      </c>
      <c r="AY230" s="254" t="s">
        <v>140</v>
      </c>
    </row>
    <row r="231" s="14" customFormat="1">
      <c r="A231" s="14"/>
      <c r="B231" s="244"/>
      <c r="C231" s="245"/>
      <c r="D231" s="229" t="s">
        <v>175</v>
      </c>
      <c r="E231" s="246" t="s">
        <v>1</v>
      </c>
      <c r="F231" s="247" t="s">
        <v>279</v>
      </c>
      <c r="G231" s="245"/>
      <c r="H231" s="248">
        <v>4.91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175</v>
      </c>
      <c r="AU231" s="254" t="s">
        <v>86</v>
      </c>
      <c r="AV231" s="14" t="s">
        <v>86</v>
      </c>
      <c r="AW231" s="14" t="s">
        <v>32</v>
      </c>
      <c r="AX231" s="14" t="s">
        <v>76</v>
      </c>
      <c r="AY231" s="254" t="s">
        <v>140</v>
      </c>
    </row>
    <row r="232" s="14" customFormat="1">
      <c r="A232" s="14"/>
      <c r="B232" s="244"/>
      <c r="C232" s="245"/>
      <c r="D232" s="229" t="s">
        <v>175</v>
      </c>
      <c r="E232" s="246" t="s">
        <v>1</v>
      </c>
      <c r="F232" s="247" t="s">
        <v>280</v>
      </c>
      <c r="G232" s="245"/>
      <c r="H232" s="248">
        <v>1.575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175</v>
      </c>
      <c r="AU232" s="254" t="s">
        <v>86</v>
      </c>
      <c r="AV232" s="14" t="s">
        <v>86</v>
      </c>
      <c r="AW232" s="14" t="s">
        <v>32</v>
      </c>
      <c r="AX232" s="14" t="s">
        <v>76</v>
      </c>
      <c r="AY232" s="254" t="s">
        <v>140</v>
      </c>
    </row>
    <row r="233" s="13" customFormat="1">
      <c r="A233" s="13"/>
      <c r="B233" s="234"/>
      <c r="C233" s="235"/>
      <c r="D233" s="229" t="s">
        <v>175</v>
      </c>
      <c r="E233" s="236" t="s">
        <v>1</v>
      </c>
      <c r="F233" s="237" t="s">
        <v>281</v>
      </c>
      <c r="G233" s="235"/>
      <c r="H233" s="236" t="s">
        <v>1</v>
      </c>
      <c r="I233" s="238"/>
      <c r="J233" s="235"/>
      <c r="K233" s="235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175</v>
      </c>
      <c r="AU233" s="243" t="s">
        <v>86</v>
      </c>
      <c r="AV233" s="13" t="s">
        <v>84</v>
      </c>
      <c r="AW233" s="13" t="s">
        <v>32</v>
      </c>
      <c r="AX233" s="13" t="s">
        <v>76</v>
      </c>
      <c r="AY233" s="243" t="s">
        <v>140</v>
      </c>
    </row>
    <row r="234" s="14" customFormat="1">
      <c r="A234" s="14"/>
      <c r="B234" s="244"/>
      <c r="C234" s="245"/>
      <c r="D234" s="229" t="s">
        <v>175</v>
      </c>
      <c r="E234" s="246" t="s">
        <v>1</v>
      </c>
      <c r="F234" s="247" t="s">
        <v>282</v>
      </c>
      <c r="G234" s="245"/>
      <c r="H234" s="248">
        <v>1.9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175</v>
      </c>
      <c r="AU234" s="254" t="s">
        <v>86</v>
      </c>
      <c r="AV234" s="14" t="s">
        <v>86</v>
      </c>
      <c r="AW234" s="14" t="s">
        <v>32</v>
      </c>
      <c r="AX234" s="14" t="s">
        <v>76</v>
      </c>
      <c r="AY234" s="254" t="s">
        <v>140</v>
      </c>
    </row>
    <row r="235" s="13" customFormat="1">
      <c r="A235" s="13"/>
      <c r="B235" s="234"/>
      <c r="C235" s="235"/>
      <c r="D235" s="229" t="s">
        <v>175</v>
      </c>
      <c r="E235" s="236" t="s">
        <v>1</v>
      </c>
      <c r="F235" s="237" t="s">
        <v>283</v>
      </c>
      <c r="G235" s="235"/>
      <c r="H235" s="236" t="s">
        <v>1</v>
      </c>
      <c r="I235" s="238"/>
      <c r="J235" s="235"/>
      <c r="K235" s="235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175</v>
      </c>
      <c r="AU235" s="243" t="s">
        <v>86</v>
      </c>
      <c r="AV235" s="13" t="s">
        <v>84</v>
      </c>
      <c r="AW235" s="13" t="s">
        <v>32</v>
      </c>
      <c r="AX235" s="13" t="s">
        <v>76</v>
      </c>
      <c r="AY235" s="243" t="s">
        <v>140</v>
      </c>
    </row>
    <row r="236" s="14" customFormat="1">
      <c r="A236" s="14"/>
      <c r="B236" s="244"/>
      <c r="C236" s="245"/>
      <c r="D236" s="229" t="s">
        <v>175</v>
      </c>
      <c r="E236" s="246" t="s">
        <v>1</v>
      </c>
      <c r="F236" s="247" t="s">
        <v>284</v>
      </c>
      <c r="G236" s="245"/>
      <c r="H236" s="248">
        <v>30.237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175</v>
      </c>
      <c r="AU236" s="254" t="s">
        <v>86</v>
      </c>
      <c r="AV236" s="14" t="s">
        <v>86</v>
      </c>
      <c r="AW236" s="14" t="s">
        <v>32</v>
      </c>
      <c r="AX236" s="14" t="s">
        <v>76</v>
      </c>
      <c r="AY236" s="254" t="s">
        <v>140</v>
      </c>
    </row>
    <row r="237" s="15" customFormat="1">
      <c r="A237" s="15"/>
      <c r="B237" s="255"/>
      <c r="C237" s="256"/>
      <c r="D237" s="229" t="s">
        <v>175</v>
      </c>
      <c r="E237" s="257" t="s">
        <v>1</v>
      </c>
      <c r="F237" s="258" t="s">
        <v>178</v>
      </c>
      <c r="G237" s="256"/>
      <c r="H237" s="259">
        <v>268.14299999999996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5" t="s">
        <v>175</v>
      </c>
      <c r="AU237" s="265" t="s">
        <v>86</v>
      </c>
      <c r="AV237" s="15" t="s">
        <v>146</v>
      </c>
      <c r="AW237" s="15" t="s">
        <v>32</v>
      </c>
      <c r="AX237" s="15" t="s">
        <v>84</v>
      </c>
      <c r="AY237" s="265" t="s">
        <v>140</v>
      </c>
    </row>
    <row r="238" s="2" customFormat="1" ht="24.15" customHeight="1">
      <c r="A238" s="38"/>
      <c r="B238" s="39"/>
      <c r="C238" s="215" t="s">
        <v>285</v>
      </c>
      <c r="D238" s="215" t="s">
        <v>142</v>
      </c>
      <c r="E238" s="216" t="s">
        <v>286</v>
      </c>
      <c r="F238" s="217" t="s">
        <v>287</v>
      </c>
      <c r="G238" s="218" t="s">
        <v>182</v>
      </c>
      <c r="H238" s="219">
        <v>39.86</v>
      </c>
      <c r="I238" s="220"/>
      <c r="J238" s="221">
        <f>ROUND(I238*H238,2)</f>
        <v>0</v>
      </c>
      <c r="K238" s="222"/>
      <c r="L238" s="44"/>
      <c r="M238" s="223" t="s">
        <v>1</v>
      </c>
      <c r="N238" s="224" t="s">
        <v>41</v>
      </c>
      <c r="O238" s="91"/>
      <c r="P238" s="225">
        <f>O238*H238</f>
        <v>0</v>
      </c>
      <c r="Q238" s="225">
        <v>0</v>
      </c>
      <c r="R238" s="225">
        <f>Q238*H238</f>
        <v>0</v>
      </c>
      <c r="S238" s="225">
        <v>1</v>
      </c>
      <c r="T238" s="226">
        <f>S238*H238</f>
        <v>39.86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146</v>
      </c>
      <c r="AT238" s="227" t="s">
        <v>142</v>
      </c>
      <c r="AU238" s="227" t="s">
        <v>86</v>
      </c>
      <c r="AY238" s="17" t="s">
        <v>140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84</v>
      </c>
      <c r="BK238" s="228">
        <f>ROUND(I238*H238,2)</f>
        <v>0</v>
      </c>
      <c r="BL238" s="17" t="s">
        <v>146</v>
      </c>
      <c r="BM238" s="227" t="s">
        <v>288</v>
      </c>
    </row>
    <row r="239" s="2" customFormat="1">
      <c r="A239" s="38"/>
      <c r="B239" s="39"/>
      <c r="C239" s="40"/>
      <c r="D239" s="229" t="s">
        <v>148</v>
      </c>
      <c r="E239" s="40"/>
      <c r="F239" s="230" t="s">
        <v>289</v>
      </c>
      <c r="G239" s="40"/>
      <c r="H239" s="40"/>
      <c r="I239" s="231"/>
      <c r="J239" s="40"/>
      <c r="K239" s="40"/>
      <c r="L239" s="44"/>
      <c r="M239" s="232"/>
      <c r="N239" s="23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148</v>
      </c>
      <c r="AU239" s="17" t="s">
        <v>86</v>
      </c>
    </row>
    <row r="240" s="13" customFormat="1">
      <c r="A240" s="13"/>
      <c r="B240" s="234"/>
      <c r="C240" s="235"/>
      <c r="D240" s="229" t="s">
        <v>175</v>
      </c>
      <c r="E240" s="236" t="s">
        <v>1</v>
      </c>
      <c r="F240" s="237" t="s">
        <v>290</v>
      </c>
      <c r="G240" s="235"/>
      <c r="H240" s="236" t="s">
        <v>1</v>
      </c>
      <c r="I240" s="238"/>
      <c r="J240" s="235"/>
      <c r="K240" s="235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175</v>
      </c>
      <c r="AU240" s="243" t="s">
        <v>86</v>
      </c>
      <c r="AV240" s="13" t="s">
        <v>84</v>
      </c>
      <c r="AW240" s="13" t="s">
        <v>32</v>
      </c>
      <c r="AX240" s="13" t="s">
        <v>76</v>
      </c>
      <c r="AY240" s="243" t="s">
        <v>140</v>
      </c>
    </row>
    <row r="241" s="14" customFormat="1">
      <c r="A241" s="14"/>
      <c r="B241" s="244"/>
      <c r="C241" s="245"/>
      <c r="D241" s="229" t="s">
        <v>175</v>
      </c>
      <c r="E241" s="246" t="s">
        <v>1</v>
      </c>
      <c r="F241" s="247" t="s">
        <v>291</v>
      </c>
      <c r="G241" s="245"/>
      <c r="H241" s="248">
        <v>2.8769999999999996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175</v>
      </c>
      <c r="AU241" s="254" t="s">
        <v>86</v>
      </c>
      <c r="AV241" s="14" t="s">
        <v>86</v>
      </c>
      <c r="AW241" s="14" t="s">
        <v>32</v>
      </c>
      <c r="AX241" s="14" t="s">
        <v>76</v>
      </c>
      <c r="AY241" s="254" t="s">
        <v>140</v>
      </c>
    </row>
    <row r="242" s="13" customFormat="1">
      <c r="A242" s="13"/>
      <c r="B242" s="234"/>
      <c r="C242" s="235"/>
      <c r="D242" s="229" t="s">
        <v>175</v>
      </c>
      <c r="E242" s="236" t="s">
        <v>1</v>
      </c>
      <c r="F242" s="237" t="s">
        <v>292</v>
      </c>
      <c r="G242" s="235"/>
      <c r="H242" s="236" t="s">
        <v>1</v>
      </c>
      <c r="I242" s="238"/>
      <c r="J242" s="235"/>
      <c r="K242" s="235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175</v>
      </c>
      <c r="AU242" s="243" t="s">
        <v>86</v>
      </c>
      <c r="AV242" s="13" t="s">
        <v>84</v>
      </c>
      <c r="AW242" s="13" t="s">
        <v>32</v>
      </c>
      <c r="AX242" s="13" t="s">
        <v>76</v>
      </c>
      <c r="AY242" s="243" t="s">
        <v>140</v>
      </c>
    </row>
    <row r="243" s="14" customFormat="1">
      <c r="A243" s="14"/>
      <c r="B243" s="244"/>
      <c r="C243" s="245"/>
      <c r="D243" s="229" t="s">
        <v>175</v>
      </c>
      <c r="E243" s="246" t="s">
        <v>1</v>
      </c>
      <c r="F243" s="247" t="s">
        <v>293</v>
      </c>
      <c r="G243" s="245"/>
      <c r="H243" s="248">
        <v>11.784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175</v>
      </c>
      <c r="AU243" s="254" t="s">
        <v>86</v>
      </c>
      <c r="AV243" s="14" t="s">
        <v>86</v>
      </c>
      <c r="AW243" s="14" t="s">
        <v>32</v>
      </c>
      <c r="AX243" s="14" t="s">
        <v>76</v>
      </c>
      <c r="AY243" s="254" t="s">
        <v>140</v>
      </c>
    </row>
    <row r="244" s="14" customFormat="1">
      <c r="A244" s="14"/>
      <c r="B244" s="244"/>
      <c r="C244" s="245"/>
      <c r="D244" s="229" t="s">
        <v>175</v>
      </c>
      <c r="E244" s="246" t="s">
        <v>1</v>
      </c>
      <c r="F244" s="247" t="s">
        <v>294</v>
      </c>
      <c r="G244" s="245"/>
      <c r="H244" s="248">
        <v>25.199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175</v>
      </c>
      <c r="AU244" s="254" t="s">
        <v>86</v>
      </c>
      <c r="AV244" s="14" t="s">
        <v>86</v>
      </c>
      <c r="AW244" s="14" t="s">
        <v>32</v>
      </c>
      <c r="AX244" s="14" t="s">
        <v>76</v>
      </c>
      <c r="AY244" s="254" t="s">
        <v>140</v>
      </c>
    </row>
    <row r="245" s="15" customFormat="1">
      <c r="A245" s="15"/>
      <c r="B245" s="255"/>
      <c r="C245" s="256"/>
      <c r="D245" s="229" t="s">
        <v>175</v>
      </c>
      <c r="E245" s="257" t="s">
        <v>1</v>
      </c>
      <c r="F245" s="258" t="s">
        <v>178</v>
      </c>
      <c r="G245" s="256"/>
      <c r="H245" s="259">
        <v>39.86</v>
      </c>
      <c r="I245" s="260"/>
      <c r="J245" s="256"/>
      <c r="K245" s="256"/>
      <c r="L245" s="261"/>
      <c r="M245" s="262"/>
      <c r="N245" s="263"/>
      <c r="O245" s="263"/>
      <c r="P245" s="263"/>
      <c r="Q245" s="263"/>
      <c r="R245" s="263"/>
      <c r="S245" s="263"/>
      <c r="T245" s="26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5" t="s">
        <v>175</v>
      </c>
      <c r="AU245" s="265" t="s">
        <v>86</v>
      </c>
      <c r="AV245" s="15" t="s">
        <v>146</v>
      </c>
      <c r="AW245" s="15" t="s">
        <v>32</v>
      </c>
      <c r="AX245" s="15" t="s">
        <v>84</v>
      </c>
      <c r="AY245" s="265" t="s">
        <v>140</v>
      </c>
    </row>
    <row r="246" s="2" customFormat="1" ht="24.15" customHeight="1">
      <c r="A246" s="38"/>
      <c r="B246" s="39"/>
      <c r="C246" s="215" t="s">
        <v>295</v>
      </c>
      <c r="D246" s="215" t="s">
        <v>142</v>
      </c>
      <c r="E246" s="216" t="s">
        <v>296</v>
      </c>
      <c r="F246" s="217" t="s">
        <v>297</v>
      </c>
      <c r="G246" s="218" t="s">
        <v>182</v>
      </c>
      <c r="H246" s="219">
        <v>175.176</v>
      </c>
      <c r="I246" s="220"/>
      <c r="J246" s="221">
        <f>ROUND(I246*H246,2)</f>
        <v>0</v>
      </c>
      <c r="K246" s="222"/>
      <c r="L246" s="44"/>
      <c r="M246" s="223" t="s">
        <v>1</v>
      </c>
      <c r="N246" s="224" t="s">
        <v>41</v>
      </c>
      <c r="O246" s="91"/>
      <c r="P246" s="225">
        <f>O246*H246</f>
        <v>0</v>
      </c>
      <c r="Q246" s="225">
        <v>0</v>
      </c>
      <c r="R246" s="225">
        <f>Q246*H246</f>
        <v>0</v>
      </c>
      <c r="S246" s="225">
        <v>0.7</v>
      </c>
      <c r="T246" s="226">
        <f>S246*H246</f>
        <v>122.62319999999998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7" t="s">
        <v>146</v>
      </c>
      <c r="AT246" s="227" t="s">
        <v>142</v>
      </c>
      <c r="AU246" s="227" t="s">
        <v>86</v>
      </c>
      <c r="AY246" s="17" t="s">
        <v>140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7" t="s">
        <v>84</v>
      </c>
      <c r="BK246" s="228">
        <f>ROUND(I246*H246,2)</f>
        <v>0</v>
      </c>
      <c r="BL246" s="17" t="s">
        <v>146</v>
      </c>
      <c r="BM246" s="227" t="s">
        <v>298</v>
      </c>
    </row>
    <row r="247" s="2" customFormat="1">
      <c r="A247" s="38"/>
      <c r="B247" s="39"/>
      <c r="C247" s="40"/>
      <c r="D247" s="229" t="s">
        <v>148</v>
      </c>
      <c r="E247" s="40"/>
      <c r="F247" s="230" t="s">
        <v>299</v>
      </c>
      <c r="G247" s="40"/>
      <c r="H247" s="40"/>
      <c r="I247" s="231"/>
      <c r="J247" s="40"/>
      <c r="K247" s="40"/>
      <c r="L247" s="44"/>
      <c r="M247" s="232"/>
      <c r="N247" s="23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148</v>
      </c>
      <c r="AU247" s="17" t="s">
        <v>86</v>
      </c>
    </row>
    <row r="248" s="13" customFormat="1">
      <c r="A248" s="13"/>
      <c r="B248" s="234"/>
      <c r="C248" s="235"/>
      <c r="D248" s="229" t="s">
        <v>175</v>
      </c>
      <c r="E248" s="236" t="s">
        <v>1</v>
      </c>
      <c r="F248" s="237" t="s">
        <v>300</v>
      </c>
      <c r="G248" s="235"/>
      <c r="H248" s="236" t="s">
        <v>1</v>
      </c>
      <c r="I248" s="238"/>
      <c r="J248" s="235"/>
      <c r="K248" s="235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175</v>
      </c>
      <c r="AU248" s="243" t="s">
        <v>86</v>
      </c>
      <c r="AV248" s="13" t="s">
        <v>84</v>
      </c>
      <c r="AW248" s="13" t="s">
        <v>32</v>
      </c>
      <c r="AX248" s="13" t="s">
        <v>76</v>
      </c>
      <c r="AY248" s="243" t="s">
        <v>140</v>
      </c>
    </row>
    <row r="249" s="13" customFormat="1">
      <c r="A249" s="13"/>
      <c r="B249" s="234"/>
      <c r="C249" s="235"/>
      <c r="D249" s="229" t="s">
        <v>175</v>
      </c>
      <c r="E249" s="236" t="s">
        <v>1</v>
      </c>
      <c r="F249" s="237" t="s">
        <v>301</v>
      </c>
      <c r="G249" s="235"/>
      <c r="H249" s="236" t="s">
        <v>1</v>
      </c>
      <c r="I249" s="238"/>
      <c r="J249" s="235"/>
      <c r="K249" s="235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175</v>
      </c>
      <c r="AU249" s="243" t="s">
        <v>86</v>
      </c>
      <c r="AV249" s="13" t="s">
        <v>84</v>
      </c>
      <c r="AW249" s="13" t="s">
        <v>32</v>
      </c>
      <c r="AX249" s="13" t="s">
        <v>76</v>
      </c>
      <c r="AY249" s="243" t="s">
        <v>140</v>
      </c>
    </row>
    <row r="250" s="14" customFormat="1">
      <c r="A250" s="14"/>
      <c r="B250" s="244"/>
      <c r="C250" s="245"/>
      <c r="D250" s="229" t="s">
        <v>175</v>
      </c>
      <c r="E250" s="246" t="s">
        <v>1</v>
      </c>
      <c r="F250" s="247" t="s">
        <v>302</v>
      </c>
      <c r="G250" s="245"/>
      <c r="H250" s="248">
        <v>128.00299999999998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175</v>
      </c>
      <c r="AU250" s="254" t="s">
        <v>86</v>
      </c>
      <c r="AV250" s="14" t="s">
        <v>86</v>
      </c>
      <c r="AW250" s="14" t="s">
        <v>32</v>
      </c>
      <c r="AX250" s="14" t="s">
        <v>76</v>
      </c>
      <c r="AY250" s="254" t="s">
        <v>140</v>
      </c>
    </row>
    <row r="251" s="13" customFormat="1">
      <c r="A251" s="13"/>
      <c r="B251" s="234"/>
      <c r="C251" s="235"/>
      <c r="D251" s="229" t="s">
        <v>175</v>
      </c>
      <c r="E251" s="236" t="s">
        <v>1</v>
      </c>
      <c r="F251" s="237" t="s">
        <v>303</v>
      </c>
      <c r="G251" s="235"/>
      <c r="H251" s="236" t="s">
        <v>1</v>
      </c>
      <c r="I251" s="238"/>
      <c r="J251" s="235"/>
      <c r="K251" s="235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175</v>
      </c>
      <c r="AU251" s="243" t="s">
        <v>86</v>
      </c>
      <c r="AV251" s="13" t="s">
        <v>84</v>
      </c>
      <c r="AW251" s="13" t="s">
        <v>32</v>
      </c>
      <c r="AX251" s="13" t="s">
        <v>76</v>
      </c>
      <c r="AY251" s="243" t="s">
        <v>140</v>
      </c>
    </row>
    <row r="252" s="14" customFormat="1">
      <c r="A252" s="14"/>
      <c r="B252" s="244"/>
      <c r="C252" s="245"/>
      <c r="D252" s="229" t="s">
        <v>175</v>
      </c>
      <c r="E252" s="246" t="s">
        <v>1</v>
      </c>
      <c r="F252" s="247" t="s">
        <v>304</v>
      </c>
      <c r="G252" s="245"/>
      <c r="H252" s="248">
        <v>47.173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175</v>
      </c>
      <c r="AU252" s="254" t="s">
        <v>86</v>
      </c>
      <c r="AV252" s="14" t="s">
        <v>86</v>
      </c>
      <c r="AW252" s="14" t="s">
        <v>32</v>
      </c>
      <c r="AX252" s="14" t="s">
        <v>76</v>
      </c>
      <c r="AY252" s="254" t="s">
        <v>140</v>
      </c>
    </row>
    <row r="253" s="15" customFormat="1">
      <c r="A253" s="15"/>
      <c r="B253" s="255"/>
      <c r="C253" s="256"/>
      <c r="D253" s="229" t="s">
        <v>175</v>
      </c>
      <c r="E253" s="257" t="s">
        <v>1</v>
      </c>
      <c r="F253" s="258" t="s">
        <v>178</v>
      </c>
      <c r="G253" s="256"/>
      <c r="H253" s="259">
        <v>175.176</v>
      </c>
      <c r="I253" s="260"/>
      <c r="J253" s="256"/>
      <c r="K253" s="256"/>
      <c r="L253" s="261"/>
      <c r="M253" s="262"/>
      <c r="N253" s="263"/>
      <c r="O253" s="263"/>
      <c r="P253" s="263"/>
      <c r="Q253" s="263"/>
      <c r="R253" s="263"/>
      <c r="S253" s="263"/>
      <c r="T253" s="264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5" t="s">
        <v>175</v>
      </c>
      <c r="AU253" s="265" t="s">
        <v>86</v>
      </c>
      <c r="AV253" s="15" t="s">
        <v>146</v>
      </c>
      <c r="AW253" s="15" t="s">
        <v>32</v>
      </c>
      <c r="AX253" s="15" t="s">
        <v>84</v>
      </c>
      <c r="AY253" s="265" t="s">
        <v>140</v>
      </c>
    </row>
    <row r="254" s="2" customFormat="1" ht="24.15" customHeight="1">
      <c r="A254" s="38"/>
      <c r="B254" s="39"/>
      <c r="C254" s="215" t="s">
        <v>305</v>
      </c>
      <c r="D254" s="215" t="s">
        <v>142</v>
      </c>
      <c r="E254" s="216" t="s">
        <v>306</v>
      </c>
      <c r="F254" s="217" t="s">
        <v>307</v>
      </c>
      <c r="G254" s="218" t="s">
        <v>157</v>
      </c>
      <c r="H254" s="219">
        <v>302.368</v>
      </c>
      <c r="I254" s="220"/>
      <c r="J254" s="221">
        <f>ROUND(I254*H254,2)</f>
        <v>0</v>
      </c>
      <c r="K254" s="222"/>
      <c r="L254" s="44"/>
      <c r="M254" s="223" t="s">
        <v>1</v>
      </c>
      <c r="N254" s="224" t="s">
        <v>41</v>
      </c>
      <c r="O254" s="91"/>
      <c r="P254" s="225">
        <f>O254*H254</f>
        <v>0</v>
      </c>
      <c r="Q254" s="225">
        <v>0</v>
      </c>
      <c r="R254" s="225">
        <f>Q254*H254</f>
        <v>0</v>
      </c>
      <c r="S254" s="225">
        <v>0.13200000000000002</v>
      </c>
      <c r="T254" s="226">
        <f>S254*H254</f>
        <v>39.912576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146</v>
      </c>
      <c r="AT254" s="227" t="s">
        <v>142</v>
      </c>
      <c r="AU254" s="227" t="s">
        <v>86</v>
      </c>
      <c r="AY254" s="17" t="s">
        <v>140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84</v>
      </c>
      <c r="BK254" s="228">
        <f>ROUND(I254*H254,2)</f>
        <v>0</v>
      </c>
      <c r="BL254" s="17" t="s">
        <v>146</v>
      </c>
      <c r="BM254" s="227" t="s">
        <v>308</v>
      </c>
    </row>
    <row r="255" s="2" customFormat="1">
      <c r="A255" s="38"/>
      <c r="B255" s="39"/>
      <c r="C255" s="40"/>
      <c r="D255" s="229" t="s">
        <v>148</v>
      </c>
      <c r="E255" s="40"/>
      <c r="F255" s="230" t="s">
        <v>309</v>
      </c>
      <c r="G255" s="40"/>
      <c r="H255" s="40"/>
      <c r="I255" s="231"/>
      <c r="J255" s="40"/>
      <c r="K255" s="40"/>
      <c r="L255" s="44"/>
      <c r="M255" s="232"/>
      <c r="N255" s="233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148</v>
      </c>
      <c r="AU255" s="17" t="s">
        <v>86</v>
      </c>
    </row>
    <row r="256" s="13" customFormat="1">
      <c r="A256" s="13"/>
      <c r="B256" s="234"/>
      <c r="C256" s="235"/>
      <c r="D256" s="229" t="s">
        <v>175</v>
      </c>
      <c r="E256" s="236" t="s">
        <v>1</v>
      </c>
      <c r="F256" s="237" t="s">
        <v>310</v>
      </c>
      <c r="G256" s="235"/>
      <c r="H256" s="236" t="s">
        <v>1</v>
      </c>
      <c r="I256" s="238"/>
      <c r="J256" s="235"/>
      <c r="K256" s="235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175</v>
      </c>
      <c r="AU256" s="243" t="s">
        <v>86</v>
      </c>
      <c r="AV256" s="13" t="s">
        <v>84</v>
      </c>
      <c r="AW256" s="13" t="s">
        <v>32</v>
      </c>
      <c r="AX256" s="13" t="s">
        <v>76</v>
      </c>
      <c r="AY256" s="243" t="s">
        <v>140</v>
      </c>
    </row>
    <row r="257" s="14" customFormat="1">
      <c r="A257" s="14"/>
      <c r="B257" s="244"/>
      <c r="C257" s="245"/>
      <c r="D257" s="229" t="s">
        <v>175</v>
      </c>
      <c r="E257" s="246" t="s">
        <v>1</v>
      </c>
      <c r="F257" s="247" t="s">
        <v>311</v>
      </c>
      <c r="G257" s="245"/>
      <c r="H257" s="248">
        <v>302.368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175</v>
      </c>
      <c r="AU257" s="254" t="s">
        <v>86</v>
      </c>
      <c r="AV257" s="14" t="s">
        <v>86</v>
      </c>
      <c r="AW257" s="14" t="s">
        <v>32</v>
      </c>
      <c r="AX257" s="14" t="s">
        <v>76</v>
      </c>
      <c r="AY257" s="254" t="s">
        <v>140</v>
      </c>
    </row>
    <row r="258" s="15" customFormat="1">
      <c r="A258" s="15"/>
      <c r="B258" s="255"/>
      <c r="C258" s="256"/>
      <c r="D258" s="229" t="s">
        <v>175</v>
      </c>
      <c r="E258" s="257" t="s">
        <v>1</v>
      </c>
      <c r="F258" s="258" t="s">
        <v>178</v>
      </c>
      <c r="G258" s="256"/>
      <c r="H258" s="259">
        <v>302.368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5" t="s">
        <v>175</v>
      </c>
      <c r="AU258" s="265" t="s">
        <v>86</v>
      </c>
      <c r="AV258" s="15" t="s">
        <v>146</v>
      </c>
      <c r="AW258" s="15" t="s">
        <v>32</v>
      </c>
      <c r="AX258" s="15" t="s">
        <v>84</v>
      </c>
      <c r="AY258" s="265" t="s">
        <v>140</v>
      </c>
    </row>
    <row r="259" s="2" customFormat="1" ht="24.15" customHeight="1">
      <c r="A259" s="38"/>
      <c r="B259" s="39"/>
      <c r="C259" s="215" t="s">
        <v>312</v>
      </c>
      <c r="D259" s="215" t="s">
        <v>142</v>
      </c>
      <c r="E259" s="216" t="s">
        <v>313</v>
      </c>
      <c r="F259" s="217" t="s">
        <v>314</v>
      </c>
      <c r="G259" s="218" t="s">
        <v>249</v>
      </c>
      <c r="H259" s="219">
        <v>13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41</v>
      </c>
      <c r="O259" s="91"/>
      <c r="P259" s="225">
        <f>O259*H259</f>
        <v>0</v>
      </c>
      <c r="Q259" s="225">
        <v>0</v>
      </c>
      <c r="R259" s="225">
        <f>Q259*H259</f>
        <v>0</v>
      </c>
      <c r="S259" s="225">
        <v>0.070000000000000008</v>
      </c>
      <c r="T259" s="226">
        <f>S259*H259</f>
        <v>0.91000000000000016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146</v>
      </c>
      <c r="AT259" s="227" t="s">
        <v>142</v>
      </c>
      <c r="AU259" s="227" t="s">
        <v>86</v>
      </c>
      <c r="AY259" s="17" t="s">
        <v>140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84</v>
      </c>
      <c r="BK259" s="228">
        <f>ROUND(I259*H259,2)</f>
        <v>0</v>
      </c>
      <c r="BL259" s="17" t="s">
        <v>146</v>
      </c>
      <c r="BM259" s="227" t="s">
        <v>315</v>
      </c>
    </row>
    <row r="260" s="2" customFormat="1">
      <c r="A260" s="38"/>
      <c r="B260" s="39"/>
      <c r="C260" s="40"/>
      <c r="D260" s="229" t="s">
        <v>148</v>
      </c>
      <c r="E260" s="40"/>
      <c r="F260" s="230" t="s">
        <v>314</v>
      </c>
      <c r="G260" s="40"/>
      <c r="H260" s="40"/>
      <c r="I260" s="231"/>
      <c r="J260" s="40"/>
      <c r="K260" s="40"/>
      <c r="L260" s="44"/>
      <c r="M260" s="232"/>
      <c r="N260" s="233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148</v>
      </c>
      <c r="AU260" s="17" t="s">
        <v>86</v>
      </c>
    </row>
    <row r="261" s="14" customFormat="1">
      <c r="A261" s="14"/>
      <c r="B261" s="244"/>
      <c r="C261" s="245"/>
      <c r="D261" s="229" t="s">
        <v>175</v>
      </c>
      <c r="E261" s="246" t="s">
        <v>1</v>
      </c>
      <c r="F261" s="247" t="s">
        <v>316</v>
      </c>
      <c r="G261" s="245"/>
      <c r="H261" s="248">
        <v>13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175</v>
      </c>
      <c r="AU261" s="254" t="s">
        <v>86</v>
      </c>
      <c r="AV261" s="14" t="s">
        <v>86</v>
      </c>
      <c r="AW261" s="14" t="s">
        <v>32</v>
      </c>
      <c r="AX261" s="14" t="s">
        <v>76</v>
      </c>
      <c r="AY261" s="254" t="s">
        <v>140</v>
      </c>
    </row>
    <row r="262" s="15" customFormat="1">
      <c r="A262" s="15"/>
      <c r="B262" s="255"/>
      <c r="C262" s="256"/>
      <c r="D262" s="229" t="s">
        <v>175</v>
      </c>
      <c r="E262" s="257" t="s">
        <v>1</v>
      </c>
      <c r="F262" s="258" t="s">
        <v>178</v>
      </c>
      <c r="G262" s="256"/>
      <c r="H262" s="259">
        <v>13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5" t="s">
        <v>175</v>
      </c>
      <c r="AU262" s="265" t="s">
        <v>86</v>
      </c>
      <c r="AV262" s="15" t="s">
        <v>146</v>
      </c>
      <c r="AW262" s="15" t="s">
        <v>32</v>
      </c>
      <c r="AX262" s="15" t="s">
        <v>84</v>
      </c>
      <c r="AY262" s="265" t="s">
        <v>140</v>
      </c>
    </row>
    <row r="263" s="2" customFormat="1" ht="21.75" customHeight="1">
      <c r="A263" s="38"/>
      <c r="B263" s="39"/>
      <c r="C263" s="215" t="s">
        <v>317</v>
      </c>
      <c r="D263" s="215" t="s">
        <v>142</v>
      </c>
      <c r="E263" s="216" t="s">
        <v>318</v>
      </c>
      <c r="F263" s="217" t="s">
        <v>319</v>
      </c>
      <c r="G263" s="218" t="s">
        <v>320</v>
      </c>
      <c r="H263" s="219">
        <v>1</v>
      </c>
      <c r="I263" s="220"/>
      <c r="J263" s="221">
        <f>ROUND(I263*H263,2)</f>
        <v>0</v>
      </c>
      <c r="K263" s="222"/>
      <c r="L263" s="44"/>
      <c r="M263" s="223" t="s">
        <v>1</v>
      </c>
      <c r="N263" s="224" t="s">
        <v>41</v>
      </c>
      <c r="O263" s="91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146</v>
      </c>
      <c r="AT263" s="227" t="s">
        <v>142</v>
      </c>
      <c r="AU263" s="227" t="s">
        <v>86</v>
      </c>
      <c r="AY263" s="17" t="s">
        <v>140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84</v>
      </c>
      <c r="BK263" s="228">
        <f>ROUND(I263*H263,2)</f>
        <v>0</v>
      </c>
      <c r="BL263" s="17" t="s">
        <v>146</v>
      </c>
      <c r="BM263" s="227" t="s">
        <v>321</v>
      </c>
    </row>
    <row r="264" s="2" customFormat="1">
      <c r="A264" s="38"/>
      <c r="B264" s="39"/>
      <c r="C264" s="40"/>
      <c r="D264" s="229" t="s">
        <v>148</v>
      </c>
      <c r="E264" s="40"/>
      <c r="F264" s="230" t="s">
        <v>319</v>
      </c>
      <c r="G264" s="40"/>
      <c r="H264" s="40"/>
      <c r="I264" s="231"/>
      <c r="J264" s="40"/>
      <c r="K264" s="40"/>
      <c r="L264" s="44"/>
      <c r="M264" s="232"/>
      <c r="N264" s="23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148</v>
      </c>
      <c r="AU264" s="17" t="s">
        <v>86</v>
      </c>
    </row>
    <row r="265" s="2" customFormat="1" ht="37.8" customHeight="1">
      <c r="A265" s="38"/>
      <c r="B265" s="39"/>
      <c r="C265" s="215" t="s">
        <v>322</v>
      </c>
      <c r="D265" s="215" t="s">
        <v>142</v>
      </c>
      <c r="E265" s="216" t="s">
        <v>323</v>
      </c>
      <c r="F265" s="217" t="s">
        <v>324</v>
      </c>
      <c r="G265" s="218" t="s">
        <v>182</v>
      </c>
      <c r="H265" s="219">
        <v>42.047</v>
      </c>
      <c r="I265" s="220"/>
      <c r="J265" s="221">
        <f>ROUND(I265*H265,2)</f>
        <v>0</v>
      </c>
      <c r="K265" s="222"/>
      <c r="L265" s="44"/>
      <c r="M265" s="223" t="s">
        <v>1</v>
      </c>
      <c r="N265" s="224" t="s">
        <v>41</v>
      </c>
      <c r="O265" s="91"/>
      <c r="P265" s="225">
        <f>O265*H265</f>
        <v>0</v>
      </c>
      <c r="Q265" s="225">
        <v>0</v>
      </c>
      <c r="R265" s="225">
        <f>Q265*H265</f>
        <v>0</v>
      </c>
      <c r="S265" s="225">
        <v>2.2</v>
      </c>
      <c r="T265" s="226">
        <f>S265*H265</f>
        <v>92.5034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7" t="s">
        <v>146</v>
      </c>
      <c r="AT265" s="227" t="s">
        <v>142</v>
      </c>
      <c r="AU265" s="227" t="s">
        <v>86</v>
      </c>
      <c r="AY265" s="17" t="s">
        <v>140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84</v>
      </c>
      <c r="BK265" s="228">
        <f>ROUND(I265*H265,2)</f>
        <v>0</v>
      </c>
      <c r="BL265" s="17" t="s">
        <v>146</v>
      </c>
      <c r="BM265" s="227" t="s">
        <v>325</v>
      </c>
    </row>
    <row r="266" s="2" customFormat="1">
      <c r="A266" s="38"/>
      <c r="B266" s="39"/>
      <c r="C266" s="40"/>
      <c r="D266" s="229" t="s">
        <v>148</v>
      </c>
      <c r="E266" s="40"/>
      <c r="F266" s="230" t="s">
        <v>326</v>
      </c>
      <c r="G266" s="40"/>
      <c r="H266" s="40"/>
      <c r="I266" s="231"/>
      <c r="J266" s="40"/>
      <c r="K266" s="40"/>
      <c r="L266" s="44"/>
      <c r="M266" s="232"/>
      <c r="N266" s="23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148</v>
      </c>
      <c r="AU266" s="17" t="s">
        <v>86</v>
      </c>
    </row>
    <row r="267" s="13" customFormat="1">
      <c r="A267" s="13"/>
      <c r="B267" s="234"/>
      <c r="C267" s="235"/>
      <c r="D267" s="229" t="s">
        <v>175</v>
      </c>
      <c r="E267" s="236" t="s">
        <v>1</v>
      </c>
      <c r="F267" s="237" t="s">
        <v>327</v>
      </c>
      <c r="G267" s="235"/>
      <c r="H267" s="236" t="s">
        <v>1</v>
      </c>
      <c r="I267" s="238"/>
      <c r="J267" s="235"/>
      <c r="K267" s="235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175</v>
      </c>
      <c r="AU267" s="243" t="s">
        <v>86</v>
      </c>
      <c r="AV267" s="13" t="s">
        <v>84</v>
      </c>
      <c r="AW267" s="13" t="s">
        <v>32</v>
      </c>
      <c r="AX267" s="13" t="s">
        <v>76</v>
      </c>
      <c r="AY267" s="243" t="s">
        <v>140</v>
      </c>
    </row>
    <row r="268" s="14" customFormat="1">
      <c r="A268" s="14"/>
      <c r="B268" s="244"/>
      <c r="C268" s="245"/>
      <c r="D268" s="229" t="s">
        <v>175</v>
      </c>
      <c r="E268" s="246" t="s">
        <v>1</v>
      </c>
      <c r="F268" s="247" t="s">
        <v>328</v>
      </c>
      <c r="G268" s="245"/>
      <c r="H268" s="248">
        <v>10.72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175</v>
      </c>
      <c r="AU268" s="254" t="s">
        <v>86</v>
      </c>
      <c r="AV268" s="14" t="s">
        <v>86</v>
      </c>
      <c r="AW268" s="14" t="s">
        <v>32</v>
      </c>
      <c r="AX268" s="14" t="s">
        <v>76</v>
      </c>
      <c r="AY268" s="254" t="s">
        <v>140</v>
      </c>
    </row>
    <row r="269" s="13" customFormat="1">
      <c r="A269" s="13"/>
      <c r="B269" s="234"/>
      <c r="C269" s="235"/>
      <c r="D269" s="229" t="s">
        <v>175</v>
      </c>
      <c r="E269" s="236" t="s">
        <v>1</v>
      </c>
      <c r="F269" s="237" t="s">
        <v>329</v>
      </c>
      <c r="G269" s="235"/>
      <c r="H269" s="236" t="s">
        <v>1</v>
      </c>
      <c r="I269" s="238"/>
      <c r="J269" s="235"/>
      <c r="K269" s="235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175</v>
      </c>
      <c r="AU269" s="243" t="s">
        <v>86</v>
      </c>
      <c r="AV269" s="13" t="s">
        <v>84</v>
      </c>
      <c r="AW269" s="13" t="s">
        <v>32</v>
      </c>
      <c r="AX269" s="13" t="s">
        <v>76</v>
      </c>
      <c r="AY269" s="243" t="s">
        <v>140</v>
      </c>
    </row>
    <row r="270" s="14" customFormat="1">
      <c r="A270" s="14"/>
      <c r="B270" s="244"/>
      <c r="C270" s="245"/>
      <c r="D270" s="229" t="s">
        <v>175</v>
      </c>
      <c r="E270" s="246" t="s">
        <v>1</v>
      </c>
      <c r="F270" s="247" t="s">
        <v>330</v>
      </c>
      <c r="G270" s="245"/>
      <c r="H270" s="248">
        <v>31.327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175</v>
      </c>
      <c r="AU270" s="254" t="s">
        <v>86</v>
      </c>
      <c r="AV270" s="14" t="s">
        <v>86</v>
      </c>
      <c r="AW270" s="14" t="s">
        <v>32</v>
      </c>
      <c r="AX270" s="14" t="s">
        <v>76</v>
      </c>
      <c r="AY270" s="254" t="s">
        <v>140</v>
      </c>
    </row>
    <row r="271" s="15" customFormat="1">
      <c r="A271" s="15"/>
      <c r="B271" s="255"/>
      <c r="C271" s="256"/>
      <c r="D271" s="229" t="s">
        <v>175</v>
      </c>
      <c r="E271" s="257" t="s">
        <v>1</v>
      </c>
      <c r="F271" s="258" t="s">
        <v>178</v>
      </c>
      <c r="G271" s="256"/>
      <c r="H271" s="259">
        <v>42.047000000000008</v>
      </c>
      <c r="I271" s="260"/>
      <c r="J271" s="256"/>
      <c r="K271" s="256"/>
      <c r="L271" s="261"/>
      <c r="M271" s="262"/>
      <c r="N271" s="263"/>
      <c r="O271" s="263"/>
      <c r="P271" s="263"/>
      <c r="Q271" s="263"/>
      <c r="R271" s="263"/>
      <c r="S271" s="263"/>
      <c r="T271" s="264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5" t="s">
        <v>175</v>
      </c>
      <c r="AU271" s="265" t="s">
        <v>86</v>
      </c>
      <c r="AV271" s="15" t="s">
        <v>146</v>
      </c>
      <c r="AW271" s="15" t="s">
        <v>32</v>
      </c>
      <c r="AX271" s="15" t="s">
        <v>84</v>
      </c>
      <c r="AY271" s="265" t="s">
        <v>140</v>
      </c>
    </row>
    <row r="272" s="2" customFormat="1" ht="37.8" customHeight="1">
      <c r="A272" s="38"/>
      <c r="B272" s="39"/>
      <c r="C272" s="215" t="s">
        <v>331</v>
      </c>
      <c r="D272" s="215" t="s">
        <v>142</v>
      </c>
      <c r="E272" s="216" t="s">
        <v>332</v>
      </c>
      <c r="F272" s="217" t="s">
        <v>333</v>
      </c>
      <c r="G272" s="218" t="s">
        <v>182</v>
      </c>
      <c r="H272" s="219">
        <v>45.355</v>
      </c>
      <c r="I272" s="220"/>
      <c r="J272" s="221">
        <f>ROUND(I272*H272,2)</f>
        <v>0</v>
      </c>
      <c r="K272" s="222"/>
      <c r="L272" s="44"/>
      <c r="M272" s="223" t="s">
        <v>1</v>
      </c>
      <c r="N272" s="224" t="s">
        <v>41</v>
      </c>
      <c r="O272" s="91"/>
      <c r="P272" s="225">
        <f>O272*H272</f>
        <v>0</v>
      </c>
      <c r="Q272" s="225">
        <v>0</v>
      </c>
      <c r="R272" s="225">
        <f>Q272*H272</f>
        <v>0</v>
      </c>
      <c r="S272" s="225">
        <v>2.2</v>
      </c>
      <c r="T272" s="226">
        <f>S272*H272</f>
        <v>99.781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7" t="s">
        <v>146</v>
      </c>
      <c r="AT272" s="227" t="s">
        <v>142</v>
      </c>
      <c r="AU272" s="227" t="s">
        <v>86</v>
      </c>
      <c r="AY272" s="17" t="s">
        <v>140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84</v>
      </c>
      <c r="BK272" s="228">
        <f>ROUND(I272*H272,2)</f>
        <v>0</v>
      </c>
      <c r="BL272" s="17" t="s">
        <v>146</v>
      </c>
      <c r="BM272" s="227" t="s">
        <v>334</v>
      </c>
    </row>
    <row r="273" s="2" customFormat="1">
      <c r="A273" s="38"/>
      <c r="B273" s="39"/>
      <c r="C273" s="40"/>
      <c r="D273" s="229" t="s">
        <v>148</v>
      </c>
      <c r="E273" s="40"/>
      <c r="F273" s="230" t="s">
        <v>335</v>
      </c>
      <c r="G273" s="40"/>
      <c r="H273" s="40"/>
      <c r="I273" s="231"/>
      <c r="J273" s="40"/>
      <c r="K273" s="40"/>
      <c r="L273" s="44"/>
      <c r="M273" s="232"/>
      <c r="N273" s="233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148</v>
      </c>
      <c r="AU273" s="17" t="s">
        <v>86</v>
      </c>
    </row>
    <row r="274" s="13" customFormat="1">
      <c r="A274" s="13"/>
      <c r="B274" s="234"/>
      <c r="C274" s="235"/>
      <c r="D274" s="229" t="s">
        <v>175</v>
      </c>
      <c r="E274" s="236" t="s">
        <v>1</v>
      </c>
      <c r="F274" s="237" t="s">
        <v>310</v>
      </c>
      <c r="G274" s="235"/>
      <c r="H274" s="236" t="s">
        <v>1</v>
      </c>
      <c r="I274" s="238"/>
      <c r="J274" s="235"/>
      <c r="K274" s="235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175</v>
      </c>
      <c r="AU274" s="243" t="s">
        <v>86</v>
      </c>
      <c r="AV274" s="13" t="s">
        <v>84</v>
      </c>
      <c r="AW274" s="13" t="s">
        <v>32</v>
      </c>
      <c r="AX274" s="13" t="s">
        <v>76</v>
      </c>
      <c r="AY274" s="243" t="s">
        <v>140</v>
      </c>
    </row>
    <row r="275" s="14" customFormat="1">
      <c r="A275" s="14"/>
      <c r="B275" s="244"/>
      <c r="C275" s="245"/>
      <c r="D275" s="229" t="s">
        <v>175</v>
      </c>
      <c r="E275" s="246" t="s">
        <v>1</v>
      </c>
      <c r="F275" s="247" t="s">
        <v>336</v>
      </c>
      <c r="G275" s="245"/>
      <c r="H275" s="248">
        <v>45.355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175</v>
      </c>
      <c r="AU275" s="254" t="s">
        <v>86</v>
      </c>
      <c r="AV275" s="14" t="s">
        <v>86</v>
      </c>
      <c r="AW275" s="14" t="s">
        <v>32</v>
      </c>
      <c r="AX275" s="14" t="s">
        <v>76</v>
      </c>
      <c r="AY275" s="254" t="s">
        <v>140</v>
      </c>
    </row>
    <row r="276" s="15" customFormat="1">
      <c r="A276" s="15"/>
      <c r="B276" s="255"/>
      <c r="C276" s="256"/>
      <c r="D276" s="229" t="s">
        <v>175</v>
      </c>
      <c r="E276" s="257" t="s">
        <v>1</v>
      </c>
      <c r="F276" s="258" t="s">
        <v>178</v>
      </c>
      <c r="G276" s="256"/>
      <c r="H276" s="259">
        <v>45.355</v>
      </c>
      <c r="I276" s="260"/>
      <c r="J276" s="256"/>
      <c r="K276" s="256"/>
      <c r="L276" s="261"/>
      <c r="M276" s="262"/>
      <c r="N276" s="263"/>
      <c r="O276" s="263"/>
      <c r="P276" s="263"/>
      <c r="Q276" s="263"/>
      <c r="R276" s="263"/>
      <c r="S276" s="263"/>
      <c r="T276" s="264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5" t="s">
        <v>175</v>
      </c>
      <c r="AU276" s="265" t="s">
        <v>86</v>
      </c>
      <c r="AV276" s="15" t="s">
        <v>146</v>
      </c>
      <c r="AW276" s="15" t="s">
        <v>32</v>
      </c>
      <c r="AX276" s="15" t="s">
        <v>84</v>
      </c>
      <c r="AY276" s="265" t="s">
        <v>140</v>
      </c>
    </row>
    <row r="277" s="2" customFormat="1" ht="24.15" customHeight="1">
      <c r="A277" s="38"/>
      <c r="B277" s="39"/>
      <c r="C277" s="215" t="s">
        <v>337</v>
      </c>
      <c r="D277" s="215" t="s">
        <v>142</v>
      </c>
      <c r="E277" s="216" t="s">
        <v>338</v>
      </c>
      <c r="F277" s="217" t="s">
        <v>339</v>
      </c>
      <c r="G277" s="218" t="s">
        <v>157</v>
      </c>
      <c r="H277" s="219">
        <v>1251.6679999999998</v>
      </c>
      <c r="I277" s="220"/>
      <c r="J277" s="221">
        <f>ROUND(I277*H277,2)</f>
        <v>0</v>
      </c>
      <c r="K277" s="222"/>
      <c r="L277" s="44"/>
      <c r="M277" s="223" t="s">
        <v>1</v>
      </c>
      <c r="N277" s="224" t="s">
        <v>41</v>
      </c>
      <c r="O277" s="91"/>
      <c r="P277" s="225">
        <f>O277*H277</f>
        <v>0</v>
      </c>
      <c r="Q277" s="225">
        <v>0</v>
      </c>
      <c r="R277" s="225">
        <f>Q277*H277</f>
        <v>0</v>
      </c>
      <c r="S277" s="225">
        <v>0.09</v>
      </c>
      <c r="T277" s="226">
        <f>S277*H277</f>
        <v>112.65011999999998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146</v>
      </c>
      <c r="AT277" s="227" t="s">
        <v>142</v>
      </c>
      <c r="AU277" s="227" t="s">
        <v>86</v>
      </c>
      <c r="AY277" s="17" t="s">
        <v>140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84</v>
      </c>
      <c r="BK277" s="228">
        <f>ROUND(I277*H277,2)</f>
        <v>0</v>
      </c>
      <c r="BL277" s="17" t="s">
        <v>146</v>
      </c>
      <c r="BM277" s="227" t="s">
        <v>340</v>
      </c>
    </row>
    <row r="278" s="2" customFormat="1">
      <c r="A278" s="38"/>
      <c r="B278" s="39"/>
      <c r="C278" s="40"/>
      <c r="D278" s="229" t="s">
        <v>148</v>
      </c>
      <c r="E278" s="40"/>
      <c r="F278" s="230" t="s">
        <v>341</v>
      </c>
      <c r="G278" s="40"/>
      <c r="H278" s="40"/>
      <c r="I278" s="231"/>
      <c r="J278" s="40"/>
      <c r="K278" s="40"/>
      <c r="L278" s="44"/>
      <c r="M278" s="232"/>
      <c r="N278" s="233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148</v>
      </c>
      <c r="AU278" s="17" t="s">
        <v>86</v>
      </c>
    </row>
    <row r="279" s="13" customFormat="1">
      <c r="A279" s="13"/>
      <c r="B279" s="234"/>
      <c r="C279" s="235"/>
      <c r="D279" s="229" t="s">
        <v>175</v>
      </c>
      <c r="E279" s="236" t="s">
        <v>1</v>
      </c>
      <c r="F279" s="237" t="s">
        <v>310</v>
      </c>
      <c r="G279" s="235"/>
      <c r="H279" s="236" t="s">
        <v>1</v>
      </c>
      <c r="I279" s="238"/>
      <c r="J279" s="235"/>
      <c r="K279" s="235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175</v>
      </c>
      <c r="AU279" s="243" t="s">
        <v>86</v>
      </c>
      <c r="AV279" s="13" t="s">
        <v>84</v>
      </c>
      <c r="AW279" s="13" t="s">
        <v>32</v>
      </c>
      <c r="AX279" s="13" t="s">
        <v>76</v>
      </c>
      <c r="AY279" s="243" t="s">
        <v>140</v>
      </c>
    </row>
    <row r="280" s="14" customFormat="1">
      <c r="A280" s="14"/>
      <c r="B280" s="244"/>
      <c r="C280" s="245"/>
      <c r="D280" s="229" t="s">
        <v>175</v>
      </c>
      <c r="E280" s="246" t="s">
        <v>1</v>
      </c>
      <c r="F280" s="247" t="s">
        <v>311</v>
      </c>
      <c r="G280" s="245"/>
      <c r="H280" s="248">
        <v>302.368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175</v>
      </c>
      <c r="AU280" s="254" t="s">
        <v>86</v>
      </c>
      <c r="AV280" s="14" t="s">
        <v>86</v>
      </c>
      <c r="AW280" s="14" t="s">
        <v>32</v>
      </c>
      <c r="AX280" s="14" t="s">
        <v>76</v>
      </c>
      <c r="AY280" s="254" t="s">
        <v>140</v>
      </c>
    </row>
    <row r="281" s="13" customFormat="1">
      <c r="A281" s="13"/>
      <c r="B281" s="234"/>
      <c r="C281" s="235"/>
      <c r="D281" s="229" t="s">
        <v>175</v>
      </c>
      <c r="E281" s="236" t="s">
        <v>1</v>
      </c>
      <c r="F281" s="237" t="s">
        <v>329</v>
      </c>
      <c r="G281" s="235"/>
      <c r="H281" s="236" t="s">
        <v>1</v>
      </c>
      <c r="I281" s="238"/>
      <c r="J281" s="235"/>
      <c r="K281" s="235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175</v>
      </c>
      <c r="AU281" s="243" t="s">
        <v>86</v>
      </c>
      <c r="AV281" s="13" t="s">
        <v>84</v>
      </c>
      <c r="AW281" s="13" t="s">
        <v>32</v>
      </c>
      <c r="AX281" s="13" t="s">
        <v>76</v>
      </c>
      <c r="AY281" s="243" t="s">
        <v>140</v>
      </c>
    </row>
    <row r="282" s="14" customFormat="1">
      <c r="A282" s="14"/>
      <c r="B282" s="244"/>
      <c r="C282" s="245"/>
      <c r="D282" s="229" t="s">
        <v>175</v>
      </c>
      <c r="E282" s="246" t="s">
        <v>1</v>
      </c>
      <c r="F282" s="247" t="s">
        <v>342</v>
      </c>
      <c r="G282" s="245"/>
      <c r="H282" s="248">
        <v>949.3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175</v>
      </c>
      <c r="AU282" s="254" t="s">
        <v>86</v>
      </c>
      <c r="AV282" s="14" t="s">
        <v>86</v>
      </c>
      <c r="AW282" s="14" t="s">
        <v>32</v>
      </c>
      <c r="AX282" s="14" t="s">
        <v>76</v>
      </c>
      <c r="AY282" s="254" t="s">
        <v>140</v>
      </c>
    </row>
    <row r="283" s="15" customFormat="1">
      <c r="A283" s="15"/>
      <c r="B283" s="255"/>
      <c r="C283" s="256"/>
      <c r="D283" s="229" t="s">
        <v>175</v>
      </c>
      <c r="E283" s="257" t="s">
        <v>1</v>
      </c>
      <c r="F283" s="258" t="s">
        <v>178</v>
      </c>
      <c r="G283" s="256"/>
      <c r="H283" s="259">
        <v>1251.6679999999998</v>
      </c>
      <c r="I283" s="260"/>
      <c r="J283" s="256"/>
      <c r="K283" s="256"/>
      <c r="L283" s="261"/>
      <c r="M283" s="262"/>
      <c r="N283" s="263"/>
      <c r="O283" s="263"/>
      <c r="P283" s="263"/>
      <c r="Q283" s="263"/>
      <c r="R283" s="263"/>
      <c r="S283" s="263"/>
      <c r="T283" s="264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5" t="s">
        <v>175</v>
      </c>
      <c r="AU283" s="265" t="s">
        <v>86</v>
      </c>
      <c r="AV283" s="15" t="s">
        <v>146</v>
      </c>
      <c r="AW283" s="15" t="s">
        <v>32</v>
      </c>
      <c r="AX283" s="15" t="s">
        <v>84</v>
      </c>
      <c r="AY283" s="265" t="s">
        <v>140</v>
      </c>
    </row>
    <row r="284" s="2" customFormat="1" ht="21.75" customHeight="1">
      <c r="A284" s="38"/>
      <c r="B284" s="39"/>
      <c r="C284" s="215" t="s">
        <v>343</v>
      </c>
      <c r="D284" s="215" t="s">
        <v>142</v>
      </c>
      <c r="E284" s="216" t="s">
        <v>344</v>
      </c>
      <c r="F284" s="217" t="s">
        <v>345</v>
      </c>
      <c r="G284" s="218" t="s">
        <v>182</v>
      </c>
      <c r="H284" s="219">
        <v>105.829</v>
      </c>
      <c r="I284" s="220"/>
      <c r="J284" s="221">
        <f>ROUND(I284*H284,2)</f>
        <v>0</v>
      </c>
      <c r="K284" s="222"/>
      <c r="L284" s="44"/>
      <c r="M284" s="223" t="s">
        <v>1</v>
      </c>
      <c r="N284" s="224" t="s">
        <v>41</v>
      </c>
      <c r="O284" s="91"/>
      <c r="P284" s="225">
        <f>O284*H284</f>
        <v>0</v>
      </c>
      <c r="Q284" s="225">
        <v>0</v>
      </c>
      <c r="R284" s="225">
        <f>Q284*H284</f>
        <v>0</v>
      </c>
      <c r="S284" s="225">
        <v>1.4</v>
      </c>
      <c r="T284" s="226">
        <f>S284*H284</f>
        <v>148.1606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7" t="s">
        <v>146</v>
      </c>
      <c r="AT284" s="227" t="s">
        <v>142</v>
      </c>
      <c r="AU284" s="227" t="s">
        <v>86</v>
      </c>
      <c r="AY284" s="17" t="s">
        <v>140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7" t="s">
        <v>84</v>
      </c>
      <c r="BK284" s="228">
        <f>ROUND(I284*H284,2)</f>
        <v>0</v>
      </c>
      <c r="BL284" s="17" t="s">
        <v>146</v>
      </c>
      <c r="BM284" s="227" t="s">
        <v>346</v>
      </c>
    </row>
    <row r="285" s="2" customFormat="1">
      <c r="A285" s="38"/>
      <c r="B285" s="39"/>
      <c r="C285" s="40"/>
      <c r="D285" s="229" t="s">
        <v>148</v>
      </c>
      <c r="E285" s="40"/>
      <c r="F285" s="230" t="s">
        <v>347</v>
      </c>
      <c r="G285" s="40"/>
      <c r="H285" s="40"/>
      <c r="I285" s="231"/>
      <c r="J285" s="40"/>
      <c r="K285" s="40"/>
      <c r="L285" s="44"/>
      <c r="M285" s="232"/>
      <c r="N285" s="233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148</v>
      </c>
      <c r="AU285" s="17" t="s">
        <v>86</v>
      </c>
    </row>
    <row r="286" s="13" customFormat="1">
      <c r="A286" s="13"/>
      <c r="B286" s="234"/>
      <c r="C286" s="235"/>
      <c r="D286" s="229" t="s">
        <v>175</v>
      </c>
      <c r="E286" s="236" t="s">
        <v>1</v>
      </c>
      <c r="F286" s="237" t="s">
        <v>310</v>
      </c>
      <c r="G286" s="235"/>
      <c r="H286" s="236" t="s">
        <v>1</v>
      </c>
      <c r="I286" s="238"/>
      <c r="J286" s="235"/>
      <c r="K286" s="235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175</v>
      </c>
      <c r="AU286" s="243" t="s">
        <v>86</v>
      </c>
      <c r="AV286" s="13" t="s">
        <v>84</v>
      </c>
      <c r="AW286" s="13" t="s">
        <v>32</v>
      </c>
      <c r="AX286" s="13" t="s">
        <v>76</v>
      </c>
      <c r="AY286" s="243" t="s">
        <v>140</v>
      </c>
    </row>
    <row r="287" s="14" customFormat="1">
      <c r="A287" s="14"/>
      <c r="B287" s="244"/>
      <c r="C287" s="245"/>
      <c r="D287" s="229" t="s">
        <v>175</v>
      </c>
      <c r="E287" s="246" t="s">
        <v>1</v>
      </c>
      <c r="F287" s="247" t="s">
        <v>348</v>
      </c>
      <c r="G287" s="245"/>
      <c r="H287" s="248">
        <v>105.829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175</v>
      </c>
      <c r="AU287" s="254" t="s">
        <v>86</v>
      </c>
      <c r="AV287" s="14" t="s">
        <v>86</v>
      </c>
      <c r="AW287" s="14" t="s">
        <v>32</v>
      </c>
      <c r="AX287" s="14" t="s">
        <v>76</v>
      </c>
      <c r="AY287" s="254" t="s">
        <v>140</v>
      </c>
    </row>
    <row r="288" s="15" customFormat="1">
      <c r="A288" s="15"/>
      <c r="B288" s="255"/>
      <c r="C288" s="256"/>
      <c r="D288" s="229" t="s">
        <v>175</v>
      </c>
      <c r="E288" s="257" t="s">
        <v>1</v>
      </c>
      <c r="F288" s="258" t="s">
        <v>178</v>
      </c>
      <c r="G288" s="256"/>
      <c r="H288" s="259">
        <v>105.829</v>
      </c>
      <c r="I288" s="260"/>
      <c r="J288" s="256"/>
      <c r="K288" s="256"/>
      <c r="L288" s="261"/>
      <c r="M288" s="262"/>
      <c r="N288" s="263"/>
      <c r="O288" s="263"/>
      <c r="P288" s="263"/>
      <c r="Q288" s="263"/>
      <c r="R288" s="263"/>
      <c r="S288" s="263"/>
      <c r="T288" s="264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5" t="s">
        <v>175</v>
      </c>
      <c r="AU288" s="265" t="s">
        <v>86</v>
      </c>
      <c r="AV288" s="15" t="s">
        <v>146</v>
      </c>
      <c r="AW288" s="15" t="s">
        <v>32</v>
      </c>
      <c r="AX288" s="15" t="s">
        <v>84</v>
      </c>
      <c r="AY288" s="265" t="s">
        <v>140</v>
      </c>
    </row>
    <row r="289" s="2" customFormat="1" ht="24.15" customHeight="1">
      <c r="A289" s="38"/>
      <c r="B289" s="39"/>
      <c r="C289" s="215" t="s">
        <v>349</v>
      </c>
      <c r="D289" s="215" t="s">
        <v>142</v>
      </c>
      <c r="E289" s="216" t="s">
        <v>350</v>
      </c>
      <c r="F289" s="217" t="s">
        <v>351</v>
      </c>
      <c r="G289" s="218" t="s">
        <v>157</v>
      </c>
      <c r="H289" s="219">
        <v>312.445</v>
      </c>
      <c r="I289" s="220"/>
      <c r="J289" s="221">
        <f>ROUND(I289*H289,2)</f>
        <v>0</v>
      </c>
      <c r="K289" s="222"/>
      <c r="L289" s="44"/>
      <c r="M289" s="223" t="s">
        <v>1</v>
      </c>
      <c r="N289" s="224" t="s">
        <v>41</v>
      </c>
      <c r="O289" s="91"/>
      <c r="P289" s="225">
        <f>O289*H289</f>
        <v>0</v>
      </c>
      <c r="Q289" s="225">
        <v>0</v>
      </c>
      <c r="R289" s="225">
        <f>Q289*H289</f>
        <v>0</v>
      </c>
      <c r="S289" s="225">
        <v>0.062</v>
      </c>
      <c r="T289" s="226">
        <f>S289*H289</f>
        <v>19.37159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146</v>
      </c>
      <c r="AT289" s="227" t="s">
        <v>142</v>
      </c>
      <c r="AU289" s="227" t="s">
        <v>86</v>
      </c>
      <c r="AY289" s="17" t="s">
        <v>140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84</v>
      </c>
      <c r="BK289" s="228">
        <f>ROUND(I289*H289,2)</f>
        <v>0</v>
      </c>
      <c r="BL289" s="17" t="s">
        <v>146</v>
      </c>
      <c r="BM289" s="227" t="s">
        <v>352</v>
      </c>
    </row>
    <row r="290" s="2" customFormat="1">
      <c r="A290" s="38"/>
      <c r="B290" s="39"/>
      <c r="C290" s="40"/>
      <c r="D290" s="229" t="s">
        <v>148</v>
      </c>
      <c r="E290" s="40"/>
      <c r="F290" s="230" t="s">
        <v>353</v>
      </c>
      <c r="G290" s="40"/>
      <c r="H290" s="40"/>
      <c r="I290" s="231"/>
      <c r="J290" s="40"/>
      <c r="K290" s="40"/>
      <c r="L290" s="44"/>
      <c r="M290" s="232"/>
      <c r="N290" s="23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148</v>
      </c>
      <c r="AU290" s="17" t="s">
        <v>86</v>
      </c>
    </row>
    <row r="291" s="13" customFormat="1">
      <c r="A291" s="13"/>
      <c r="B291" s="234"/>
      <c r="C291" s="235"/>
      <c r="D291" s="229" t="s">
        <v>175</v>
      </c>
      <c r="E291" s="236" t="s">
        <v>1</v>
      </c>
      <c r="F291" s="237" t="s">
        <v>354</v>
      </c>
      <c r="G291" s="235"/>
      <c r="H291" s="236" t="s">
        <v>1</v>
      </c>
      <c r="I291" s="238"/>
      <c r="J291" s="235"/>
      <c r="K291" s="235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175</v>
      </c>
      <c r="AU291" s="243" t="s">
        <v>86</v>
      </c>
      <c r="AV291" s="13" t="s">
        <v>84</v>
      </c>
      <c r="AW291" s="13" t="s">
        <v>32</v>
      </c>
      <c r="AX291" s="13" t="s">
        <v>76</v>
      </c>
      <c r="AY291" s="243" t="s">
        <v>140</v>
      </c>
    </row>
    <row r="292" s="14" customFormat="1">
      <c r="A292" s="14"/>
      <c r="B292" s="244"/>
      <c r="C292" s="245"/>
      <c r="D292" s="229" t="s">
        <v>175</v>
      </c>
      <c r="E292" s="246" t="s">
        <v>1</v>
      </c>
      <c r="F292" s="247" t="s">
        <v>355</v>
      </c>
      <c r="G292" s="245"/>
      <c r="H292" s="248">
        <v>166.11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175</v>
      </c>
      <c r="AU292" s="254" t="s">
        <v>86</v>
      </c>
      <c r="AV292" s="14" t="s">
        <v>86</v>
      </c>
      <c r="AW292" s="14" t="s">
        <v>32</v>
      </c>
      <c r="AX292" s="14" t="s">
        <v>76</v>
      </c>
      <c r="AY292" s="254" t="s">
        <v>140</v>
      </c>
    </row>
    <row r="293" s="13" customFormat="1">
      <c r="A293" s="13"/>
      <c r="B293" s="234"/>
      <c r="C293" s="235"/>
      <c r="D293" s="229" t="s">
        <v>175</v>
      </c>
      <c r="E293" s="236" t="s">
        <v>1</v>
      </c>
      <c r="F293" s="237" t="s">
        <v>356</v>
      </c>
      <c r="G293" s="235"/>
      <c r="H293" s="236" t="s">
        <v>1</v>
      </c>
      <c r="I293" s="238"/>
      <c r="J293" s="235"/>
      <c r="K293" s="235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175</v>
      </c>
      <c r="AU293" s="243" t="s">
        <v>86</v>
      </c>
      <c r="AV293" s="13" t="s">
        <v>84</v>
      </c>
      <c r="AW293" s="13" t="s">
        <v>32</v>
      </c>
      <c r="AX293" s="13" t="s">
        <v>76</v>
      </c>
      <c r="AY293" s="243" t="s">
        <v>140</v>
      </c>
    </row>
    <row r="294" s="14" customFormat="1">
      <c r="A294" s="14"/>
      <c r="B294" s="244"/>
      <c r="C294" s="245"/>
      <c r="D294" s="229" t="s">
        <v>175</v>
      </c>
      <c r="E294" s="246" t="s">
        <v>1</v>
      </c>
      <c r="F294" s="247" t="s">
        <v>357</v>
      </c>
      <c r="G294" s="245"/>
      <c r="H294" s="248">
        <v>146.335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175</v>
      </c>
      <c r="AU294" s="254" t="s">
        <v>86</v>
      </c>
      <c r="AV294" s="14" t="s">
        <v>86</v>
      </c>
      <c r="AW294" s="14" t="s">
        <v>32</v>
      </c>
      <c r="AX294" s="14" t="s">
        <v>76</v>
      </c>
      <c r="AY294" s="254" t="s">
        <v>140</v>
      </c>
    </row>
    <row r="295" s="15" customFormat="1">
      <c r="A295" s="15"/>
      <c r="B295" s="255"/>
      <c r="C295" s="256"/>
      <c r="D295" s="229" t="s">
        <v>175</v>
      </c>
      <c r="E295" s="257" t="s">
        <v>1</v>
      </c>
      <c r="F295" s="258" t="s">
        <v>178</v>
      </c>
      <c r="G295" s="256"/>
      <c r="H295" s="259">
        <v>312.44500000000004</v>
      </c>
      <c r="I295" s="260"/>
      <c r="J295" s="256"/>
      <c r="K295" s="256"/>
      <c r="L295" s="261"/>
      <c r="M295" s="262"/>
      <c r="N295" s="263"/>
      <c r="O295" s="263"/>
      <c r="P295" s="263"/>
      <c r="Q295" s="263"/>
      <c r="R295" s="263"/>
      <c r="S295" s="263"/>
      <c r="T295" s="264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5" t="s">
        <v>175</v>
      </c>
      <c r="AU295" s="265" t="s">
        <v>86</v>
      </c>
      <c r="AV295" s="15" t="s">
        <v>146</v>
      </c>
      <c r="AW295" s="15" t="s">
        <v>32</v>
      </c>
      <c r="AX295" s="15" t="s">
        <v>84</v>
      </c>
      <c r="AY295" s="265" t="s">
        <v>140</v>
      </c>
    </row>
    <row r="296" s="2" customFormat="1" ht="21.75" customHeight="1">
      <c r="A296" s="38"/>
      <c r="B296" s="39"/>
      <c r="C296" s="215" t="s">
        <v>358</v>
      </c>
      <c r="D296" s="215" t="s">
        <v>142</v>
      </c>
      <c r="E296" s="216" t="s">
        <v>359</v>
      </c>
      <c r="F296" s="217" t="s">
        <v>360</v>
      </c>
      <c r="G296" s="218" t="s">
        <v>157</v>
      </c>
      <c r="H296" s="219">
        <v>76.042</v>
      </c>
      <c r="I296" s="220"/>
      <c r="J296" s="221">
        <f>ROUND(I296*H296,2)</f>
        <v>0</v>
      </c>
      <c r="K296" s="222"/>
      <c r="L296" s="44"/>
      <c r="M296" s="223" t="s">
        <v>1</v>
      </c>
      <c r="N296" s="224" t="s">
        <v>41</v>
      </c>
      <c r="O296" s="91"/>
      <c r="P296" s="225">
        <f>O296*H296</f>
        <v>0</v>
      </c>
      <c r="Q296" s="225">
        <v>0</v>
      </c>
      <c r="R296" s="225">
        <f>Q296*H296</f>
        <v>0</v>
      </c>
      <c r="S296" s="225">
        <v>0.087999999999999984</v>
      </c>
      <c r="T296" s="226">
        <f>S296*H296</f>
        <v>6.6916959999999992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7" t="s">
        <v>146</v>
      </c>
      <c r="AT296" s="227" t="s">
        <v>142</v>
      </c>
      <c r="AU296" s="227" t="s">
        <v>86</v>
      </c>
      <c r="AY296" s="17" t="s">
        <v>140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84</v>
      </c>
      <c r="BK296" s="228">
        <f>ROUND(I296*H296,2)</f>
        <v>0</v>
      </c>
      <c r="BL296" s="17" t="s">
        <v>146</v>
      </c>
      <c r="BM296" s="227" t="s">
        <v>361</v>
      </c>
    </row>
    <row r="297" s="2" customFormat="1">
      <c r="A297" s="38"/>
      <c r="B297" s="39"/>
      <c r="C297" s="40"/>
      <c r="D297" s="229" t="s">
        <v>148</v>
      </c>
      <c r="E297" s="40"/>
      <c r="F297" s="230" t="s">
        <v>362</v>
      </c>
      <c r="G297" s="40"/>
      <c r="H297" s="40"/>
      <c r="I297" s="231"/>
      <c r="J297" s="40"/>
      <c r="K297" s="40"/>
      <c r="L297" s="44"/>
      <c r="M297" s="232"/>
      <c r="N297" s="23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148</v>
      </c>
      <c r="AU297" s="17" t="s">
        <v>86</v>
      </c>
    </row>
    <row r="298" s="13" customFormat="1">
      <c r="A298" s="13"/>
      <c r="B298" s="234"/>
      <c r="C298" s="235"/>
      <c r="D298" s="229" t="s">
        <v>175</v>
      </c>
      <c r="E298" s="236" t="s">
        <v>1</v>
      </c>
      <c r="F298" s="237" t="s">
        <v>363</v>
      </c>
      <c r="G298" s="235"/>
      <c r="H298" s="236" t="s">
        <v>1</v>
      </c>
      <c r="I298" s="238"/>
      <c r="J298" s="235"/>
      <c r="K298" s="235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175</v>
      </c>
      <c r="AU298" s="243" t="s">
        <v>86</v>
      </c>
      <c r="AV298" s="13" t="s">
        <v>84</v>
      </c>
      <c r="AW298" s="13" t="s">
        <v>32</v>
      </c>
      <c r="AX298" s="13" t="s">
        <v>76</v>
      </c>
      <c r="AY298" s="243" t="s">
        <v>140</v>
      </c>
    </row>
    <row r="299" s="14" customFormat="1">
      <c r="A299" s="14"/>
      <c r="B299" s="244"/>
      <c r="C299" s="245"/>
      <c r="D299" s="229" t="s">
        <v>175</v>
      </c>
      <c r="E299" s="246" t="s">
        <v>1</v>
      </c>
      <c r="F299" s="247" t="s">
        <v>364</v>
      </c>
      <c r="G299" s="245"/>
      <c r="H299" s="248">
        <v>31.52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175</v>
      </c>
      <c r="AU299" s="254" t="s">
        <v>86</v>
      </c>
      <c r="AV299" s="14" t="s">
        <v>86</v>
      </c>
      <c r="AW299" s="14" t="s">
        <v>32</v>
      </c>
      <c r="AX299" s="14" t="s">
        <v>76</v>
      </c>
      <c r="AY299" s="254" t="s">
        <v>140</v>
      </c>
    </row>
    <row r="300" s="14" customFormat="1">
      <c r="A300" s="14"/>
      <c r="B300" s="244"/>
      <c r="C300" s="245"/>
      <c r="D300" s="229" t="s">
        <v>175</v>
      </c>
      <c r="E300" s="246" t="s">
        <v>1</v>
      </c>
      <c r="F300" s="247" t="s">
        <v>365</v>
      </c>
      <c r="G300" s="245"/>
      <c r="H300" s="248">
        <v>7.092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175</v>
      </c>
      <c r="AU300" s="254" t="s">
        <v>86</v>
      </c>
      <c r="AV300" s="14" t="s">
        <v>86</v>
      </c>
      <c r="AW300" s="14" t="s">
        <v>32</v>
      </c>
      <c r="AX300" s="14" t="s">
        <v>76</v>
      </c>
      <c r="AY300" s="254" t="s">
        <v>140</v>
      </c>
    </row>
    <row r="301" s="13" customFormat="1">
      <c r="A301" s="13"/>
      <c r="B301" s="234"/>
      <c r="C301" s="235"/>
      <c r="D301" s="229" t="s">
        <v>175</v>
      </c>
      <c r="E301" s="236" t="s">
        <v>1</v>
      </c>
      <c r="F301" s="237" t="s">
        <v>366</v>
      </c>
      <c r="G301" s="235"/>
      <c r="H301" s="236" t="s">
        <v>1</v>
      </c>
      <c r="I301" s="238"/>
      <c r="J301" s="235"/>
      <c r="K301" s="235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175</v>
      </c>
      <c r="AU301" s="243" t="s">
        <v>86</v>
      </c>
      <c r="AV301" s="13" t="s">
        <v>84</v>
      </c>
      <c r="AW301" s="13" t="s">
        <v>32</v>
      </c>
      <c r="AX301" s="13" t="s">
        <v>76</v>
      </c>
      <c r="AY301" s="243" t="s">
        <v>140</v>
      </c>
    </row>
    <row r="302" s="14" customFormat="1">
      <c r="A302" s="14"/>
      <c r="B302" s="244"/>
      <c r="C302" s="245"/>
      <c r="D302" s="229" t="s">
        <v>175</v>
      </c>
      <c r="E302" s="246" t="s">
        <v>1</v>
      </c>
      <c r="F302" s="247" t="s">
        <v>364</v>
      </c>
      <c r="G302" s="245"/>
      <c r="H302" s="248">
        <v>31.52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175</v>
      </c>
      <c r="AU302" s="254" t="s">
        <v>86</v>
      </c>
      <c r="AV302" s="14" t="s">
        <v>86</v>
      </c>
      <c r="AW302" s="14" t="s">
        <v>32</v>
      </c>
      <c r="AX302" s="14" t="s">
        <v>76</v>
      </c>
      <c r="AY302" s="254" t="s">
        <v>140</v>
      </c>
    </row>
    <row r="303" s="14" customFormat="1">
      <c r="A303" s="14"/>
      <c r="B303" s="244"/>
      <c r="C303" s="245"/>
      <c r="D303" s="229" t="s">
        <v>175</v>
      </c>
      <c r="E303" s="246" t="s">
        <v>1</v>
      </c>
      <c r="F303" s="247" t="s">
        <v>367</v>
      </c>
      <c r="G303" s="245"/>
      <c r="H303" s="248">
        <v>2.364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175</v>
      </c>
      <c r="AU303" s="254" t="s">
        <v>86</v>
      </c>
      <c r="AV303" s="14" t="s">
        <v>86</v>
      </c>
      <c r="AW303" s="14" t="s">
        <v>32</v>
      </c>
      <c r="AX303" s="14" t="s">
        <v>76</v>
      </c>
      <c r="AY303" s="254" t="s">
        <v>140</v>
      </c>
    </row>
    <row r="304" s="14" customFormat="1">
      <c r="A304" s="14"/>
      <c r="B304" s="244"/>
      <c r="C304" s="245"/>
      <c r="D304" s="229" t="s">
        <v>175</v>
      </c>
      <c r="E304" s="246" t="s">
        <v>1</v>
      </c>
      <c r="F304" s="247" t="s">
        <v>368</v>
      </c>
      <c r="G304" s="245"/>
      <c r="H304" s="248">
        <v>3.546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175</v>
      </c>
      <c r="AU304" s="254" t="s">
        <v>86</v>
      </c>
      <c r="AV304" s="14" t="s">
        <v>86</v>
      </c>
      <c r="AW304" s="14" t="s">
        <v>32</v>
      </c>
      <c r="AX304" s="14" t="s">
        <v>76</v>
      </c>
      <c r="AY304" s="254" t="s">
        <v>140</v>
      </c>
    </row>
    <row r="305" s="15" customFormat="1">
      <c r="A305" s="15"/>
      <c r="B305" s="255"/>
      <c r="C305" s="256"/>
      <c r="D305" s="229" t="s">
        <v>175</v>
      </c>
      <c r="E305" s="257" t="s">
        <v>1</v>
      </c>
      <c r="F305" s="258" t="s">
        <v>178</v>
      </c>
      <c r="G305" s="256"/>
      <c r="H305" s="259">
        <v>76.042000000000016</v>
      </c>
      <c r="I305" s="260"/>
      <c r="J305" s="256"/>
      <c r="K305" s="256"/>
      <c r="L305" s="261"/>
      <c r="M305" s="262"/>
      <c r="N305" s="263"/>
      <c r="O305" s="263"/>
      <c r="P305" s="263"/>
      <c r="Q305" s="263"/>
      <c r="R305" s="263"/>
      <c r="S305" s="263"/>
      <c r="T305" s="264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5" t="s">
        <v>175</v>
      </c>
      <c r="AU305" s="265" t="s">
        <v>86</v>
      </c>
      <c r="AV305" s="15" t="s">
        <v>146</v>
      </c>
      <c r="AW305" s="15" t="s">
        <v>32</v>
      </c>
      <c r="AX305" s="15" t="s">
        <v>84</v>
      </c>
      <c r="AY305" s="265" t="s">
        <v>140</v>
      </c>
    </row>
    <row r="306" s="2" customFormat="1" ht="21.75" customHeight="1">
      <c r="A306" s="38"/>
      <c r="B306" s="39"/>
      <c r="C306" s="215" t="s">
        <v>369</v>
      </c>
      <c r="D306" s="215" t="s">
        <v>142</v>
      </c>
      <c r="E306" s="216" t="s">
        <v>370</v>
      </c>
      <c r="F306" s="217" t="s">
        <v>371</v>
      </c>
      <c r="G306" s="218" t="s">
        <v>157</v>
      </c>
      <c r="H306" s="219">
        <v>12.608</v>
      </c>
      <c r="I306" s="220"/>
      <c r="J306" s="221">
        <f>ROUND(I306*H306,2)</f>
        <v>0</v>
      </c>
      <c r="K306" s="222"/>
      <c r="L306" s="44"/>
      <c r="M306" s="223" t="s">
        <v>1</v>
      </c>
      <c r="N306" s="224" t="s">
        <v>41</v>
      </c>
      <c r="O306" s="91"/>
      <c r="P306" s="225">
        <f>O306*H306</f>
        <v>0</v>
      </c>
      <c r="Q306" s="225">
        <v>0</v>
      </c>
      <c r="R306" s="225">
        <f>Q306*H306</f>
        <v>0</v>
      </c>
      <c r="S306" s="225">
        <v>0.067</v>
      </c>
      <c r="T306" s="226">
        <f>S306*H306</f>
        <v>0.844736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7" t="s">
        <v>146</v>
      </c>
      <c r="AT306" s="227" t="s">
        <v>142</v>
      </c>
      <c r="AU306" s="227" t="s">
        <v>86</v>
      </c>
      <c r="AY306" s="17" t="s">
        <v>140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7" t="s">
        <v>84</v>
      </c>
      <c r="BK306" s="228">
        <f>ROUND(I306*H306,2)</f>
        <v>0</v>
      </c>
      <c r="BL306" s="17" t="s">
        <v>146</v>
      </c>
      <c r="BM306" s="227" t="s">
        <v>372</v>
      </c>
    </row>
    <row r="307" s="2" customFormat="1">
      <c r="A307" s="38"/>
      <c r="B307" s="39"/>
      <c r="C307" s="40"/>
      <c r="D307" s="229" t="s">
        <v>148</v>
      </c>
      <c r="E307" s="40"/>
      <c r="F307" s="230" t="s">
        <v>373</v>
      </c>
      <c r="G307" s="40"/>
      <c r="H307" s="40"/>
      <c r="I307" s="231"/>
      <c r="J307" s="40"/>
      <c r="K307" s="40"/>
      <c r="L307" s="44"/>
      <c r="M307" s="232"/>
      <c r="N307" s="233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148</v>
      </c>
      <c r="AU307" s="17" t="s">
        <v>86</v>
      </c>
    </row>
    <row r="308" s="13" customFormat="1">
      <c r="A308" s="13"/>
      <c r="B308" s="234"/>
      <c r="C308" s="235"/>
      <c r="D308" s="229" t="s">
        <v>175</v>
      </c>
      <c r="E308" s="236" t="s">
        <v>1</v>
      </c>
      <c r="F308" s="237" t="s">
        <v>363</v>
      </c>
      <c r="G308" s="235"/>
      <c r="H308" s="236" t="s">
        <v>1</v>
      </c>
      <c r="I308" s="238"/>
      <c r="J308" s="235"/>
      <c r="K308" s="235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175</v>
      </c>
      <c r="AU308" s="243" t="s">
        <v>86</v>
      </c>
      <c r="AV308" s="13" t="s">
        <v>84</v>
      </c>
      <c r="AW308" s="13" t="s">
        <v>32</v>
      </c>
      <c r="AX308" s="13" t="s">
        <v>76</v>
      </c>
      <c r="AY308" s="243" t="s">
        <v>140</v>
      </c>
    </row>
    <row r="309" s="14" customFormat="1">
      <c r="A309" s="14"/>
      <c r="B309" s="244"/>
      <c r="C309" s="245"/>
      <c r="D309" s="229" t="s">
        <v>175</v>
      </c>
      <c r="E309" s="246" t="s">
        <v>1</v>
      </c>
      <c r="F309" s="247" t="s">
        <v>374</v>
      </c>
      <c r="G309" s="245"/>
      <c r="H309" s="248">
        <v>6.304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175</v>
      </c>
      <c r="AU309" s="254" t="s">
        <v>86</v>
      </c>
      <c r="AV309" s="14" t="s">
        <v>86</v>
      </c>
      <c r="AW309" s="14" t="s">
        <v>32</v>
      </c>
      <c r="AX309" s="14" t="s">
        <v>76</v>
      </c>
      <c r="AY309" s="254" t="s">
        <v>140</v>
      </c>
    </row>
    <row r="310" s="13" customFormat="1">
      <c r="A310" s="13"/>
      <c r="B310" s="234"/>
      <c r="C310" s="235"/>
      <c r="D310" s="229" t="s">
        <v>175</v>
      </c>
      <c r="E310" s="236" t="s">
        <v>1</v>
      </c>
      <c r="F310" s="237" t="s">
        <v>366</v>
      </c>
      <c r="G310" s="235"/>
      <c r="H310" s="236" t="s">
        <v>1</v>
      </c>
      <c r="I310" s="238"/>
      <c r="J310" s="235"/>
      <c r="K310" s="235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175</v>
      </c>
      <c r="AU310" s="243" t="s">
        <v>86</v>
      </c>
      <c r="AV310" s="13" t="s">
        <v>84</v>
      </c>
      <c r="AW310" s="13" t="s">
        <v>32</v>
      </c>
      <c r="AX310" s="13" t="s">
        <v>76</v>
      </c>
      <c r="AY310" s="243" t="s">
        <v>140</v>
      </c>
    </row>
    <row r="311" s="14" customFormat="1">
      <c r="A311" s="14"/>
      <c r="B311" s="244"/>
      <c r="C311" s="245"/>
      <c r="D311" s="229" t="s">
        <v>175</v>
      </c>
      <c r="E311" s="246" t="s">
        <v>1</v>
      </c>
      <c r="F311" s="247" t="s">
        <v>374</v>
      </c>
      <c r="G311" s="245"/>
      <c r="H311" s="248">
        <v>6.304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175</v>
      </c>
      <c r="AU311" s="254" t="s">
        <v>86</v>
      </c>
      <c r="AV311" s="14" t="s">
        <v>86</v>
      </c>
      <c r="AW311" s="14" t="s">
        <v>32</v>
      </c>
      <c r="AX311" s="14" t="s">
        <v>76</v>
      </c>
      <c r="AY311" s="254" t="s">
        <v>140</v>
      </c>
    </row>
    <row r="312" s="15" customFormat="1">
      <c r="A312" s="15"/>
      <c r="B312" s="255"/>
      <c r="C312" s="256"/>
      <c r="D312" s="229" t="s">
        <v>175</v>
      </c>
      <c r="E312" s="257" t="s">
        <v>1</v>
      </c>
      <c r="F312" s="258" t="s">
        <v>178</v>
      </c>
      <c r="G312" s="256"/>
      <c r="H312" s="259">
        <v>12.608</v>
      </c>
      <c r="I312" s="260"/>
      <c r="J312" s="256"/>
      <c r="K312" s="256"/>
      <c r="L312" s="261"/>
      <c r="M312" s="262"/>
      <c r="N312" s="263"/>
      <c r="O312" s="263"/>
      <c r="P312" s="263"/>
      <c r="Q312" s="263"/>
      <c r="R312" s="263"/>
      <c r="S312" s="263"/>
      <c r="T312" s="26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5" t="s">
        <v>175</v>
      </c>
      <c r="AU312" s="265" t="s">
        <v>86</v>
      </c>
      <c r="AV312" s="15" t="s">
        <v>146</v>
      </c>
      <c r="AW312" s="15" t="s">
        <v>32</v>
      </c>
      <c r="AX312" s="15" t="s">
        <v>84</v>
      </c>
      <c r="AY312" s="265" t="s">
        <v>140</v>
      </c>
    </row>
    <row r="313" s="2" customFormat="1" ht="21.75" customHeight="1">
      <c r="A313" s="38"/>
      <c r="B313" s="39"/>
      <c r="C313" s="215" t="s">
        <v>375</v>
      </c>
      <c r="D313" s="215" t="s">
        <v>142</v>
      </c>
      <c r="E313" s="216" t="s">
        <v>376</v>
      </c>
      <c r="F313" s="217" t="s">
        <v>377</v>
      </c>
      <c r="G313" s="218" t="s">
        <v>157</v>
      </c>
      <c r="H313" s="219">
        <v>8.113</v>
      </c>
      <c r="I313" s="220"/>
      <c r="J313" s="221">
        <f>ROUND(I313*H313,2)</f>
        <v>0</v>
      </c>
      <c r="K313" s="222"/>
      <c r="L313" s="44"/>
      <c r="M313" s="223" t="s">
        <v>1</v>
      </c>
      <c r="N313" s="224" t="s">
        <v>41</v>
      </c>
      <c r="O313" s="91"/>
      <c r="P313" s="225">
        <f>O313*H313</f>
        <v>0</v>
      </c>
      <c r="Q313" s="225">
        <v>0</v>
      </c>
      <c r="R313" s="225">
        <f>Q313*H313</f>
        <v>0</v>
      </c>
      <c r="S313" s="225">
        <v>0.063</v>
      </c>
      <c r="T313" s="226">
        <f>S313*H313</f>
        <v>0.511119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7" t="s">
        <v>146</v>
      </c>
      <c r="AT313" s="227" t="s">
        <v>142</v>
      </c>
      <c r="AU313" s="227" t="s">
        <v>86</v>
      </c>
      <c r="AY313" s="17" t="s">
        <v>140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17" t="s">
        <v>84</v>
      </c>
      <c r="BK313" s="228">
        <f>ROUND(I313*H313,2)</f>
        <v>0</v>
      </c>
      <c r="BL313" s="17" t="s">
        <v>146</v>
      </c>
      <c r="BM313" s="227" t="s">
        <v>378</v>
      </c>
    </row>
    <row r="314" s="2" customFormat="1">
      <c r="A314" s="38"/>
      <c r="B314" s="39"/>
      <c r="C314" s="40"/>
      <c r="D314" s="229" t="s">
        <v>148</v>
      </c>
      <c r="E314" s="40"/>
      <c r="F314" s="230" t="s">
        <v>379</v>
      </c>
      <c r="G314" s="40"/>
      <c r="H314" s="40"/>
      <c r="I314" s="231"/>
      <c r="J314" s="40"/>
      <c r="K314" s="40"/>
      <c r="L314" s="44"/>
      <c r="M314" s="232"/>
      <c r="N314" s="233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148</v>
      </c>
      <c r="AU314" s="17" t="s">
        <v>86</v>
      </c>
    </row>
    <row r="315" s="14" customFormat="1">
      <c r="A315" s="14"/>
      <c r="B315" s="244"/>
      <c r="C315" s="245"/>
      <c r="D315" s="229" t="s">
        <v>175</v>
      </c>
      <c r="E315" s="246" t="s">
        <v>1</v>
      </c>
      <c r="F315" s="247" t="s">
        <v>380</v>
      </c>
      <c r="G315" s="245"/>
      <c r="H315" s="248">
        <v>8.113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175</v>
      </c>
      <c r="AU315" s="254" t="s">
        <v>86</v>
      </c>
      <c r="AV315" s="14" t="s">
        <v>86</v>
      </c>
      <c r="AW315" s="14" t="s">
        <v>32</v>
      </c>
      <c r="AX315" s="14" t="s">
        <v>76</v>
      </c>
      <c r="AY315" s="254" t="s">
        <v>140</v>
      </c>
    </row>
    <row r="316" s="15" customFormat="1">
      <c r="A316" s="15"/>
      <c r="B316" s="255"/>
      <c r="C316" s="256"/>
      <c r="D316" s="229" t="s">
        <v>175</v>
      </c>
      <c r="E316" s="257" t="s">
        <v>1</v>
      </c>
      <c r="F316" s="258" t="s">
        <v>178</v>
      </c>
      <c r="G316" s="256"/>
      <c r="H316" s="259">
        <v>8.113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4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5" t="s">
        <v>175</v>
      </c>
      <c r="AU316" s="265" t="s">
        <v>86</v>
      </c>
      <c r="AV316" s="15" t="s">
        <v>146</v>
      </c>
      <c r="AW316" s="15" t="s">
        <v>32</v>
      </c>
      <c r="AX316" s="15" t="s">
        <v>84</v>
      </c>
      <c r="AY316" s="265" t="s">
        <v>140</v>
      </c>
    </row>
    <row r="317" s="2" customFormat="1" ht="37.8" customHeight="1">
      <c r="A317" s="38"/>
      <c r="B317" s="39"/>
      <c r="C317" s="215" t="s">
        <v>381</v>
      </c>
      <c r="D317" s="215" t="s">
        <v>142</v>
      </c>
      <c r="E317" s="216" t="s">
        <v>382</v>
      </c>
      <c r="F317" s="217" t="s">
        <v>383</v>
      </c>
      <c r="G317" s="218" t="s">
        <v>157</v>
      </c>
      <c r="H317" s="219">
        <v>1122.772</v>
      </c>
      <c r="I317" s="220"/>
      <c r="J317" s="221">
        <f>ROUND(I317*H317,2)</f>
        <v>0</v>
      </c>
      <c r="K317" s="222"/>
      <c r="L317" s="44"/>
      <c r="M317" s="223" t="s">
        <v>1</v>
      </c>
      <c r="N317" s="224" t="s">
        <v>41</v>
      </c>
      <c r="O317" s="91"/>
      <c r="P317" s="225">
        <f>O317*H317</f>
        <v>0</v>
      </c>
      <c r="Q317" s="225">
        <v>0</v>
      </c>
      <c r="R317" s="225">
        <f>Q317*H317</f>
        <v>0</v>
      </c>
      <c r="S317" s="225">
        <v>0.046</v>
      </c>
      <c r="T317" s="226">
        <f>S317*H317</f>
        <v>51.647512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7" t="s">
        <v>146</v>
      </c>
      <c r="AT317" s="227" t="s">
        <v>142</v>
      </c>
      <c r="AU317" s="227" t="s">
        <v>86</v>
      </c>
      <c r="AY317" s="17" t="s">
        <v>140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7" t="s">
        <v>84</v>
      </c>
      <c r="BK317" s="228">
        <f>ROUND(I317*H317,2)</f>
        <v>0</v>
      </c>
      <c r="BL317" s="17" t="s">
        <v>146</v>
      </c>
      <c r="BM317" s="227" t="s">
        <v>384</v>
      </c>
    </row>
    <row r="318" s="2" customFormat="1">
      <c r="A318" s="38"/>
      <c r="B318" s="39"/>
      <c r="C318" s="40"/>
      <c r="D318" s="229" t="s">
        <v>148</v>
      </c>
      <c r="E318" s="40"/>
      <c r="F318" s="230" t="s">
        <v>385</v>
      </c>
      <c r="G318" s="40"/>
      <c r="H318" s="40"/>
      <c r="I318" s="231"/>
      <c r="J318" s="40"/>
      <c r="K318" s="40"/>
      <c r="L318" s="44"/>
      <c r="M318" s="232"/>
      <c r="N318" s="233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148</v>
      </c>
      <c r="AU318" s="17" t="s">
        <v>86</v>
      </c>
    </row>
    <row r="319" s="13" customFormat="1">
      <c r="A319" s="13"/>
      <c r="B319" s="234"/>
      <c r="C319" s="235"/>
      <c r="D319" s="229" t="s">
        <v>175</v>
      </c>
      <c r="E319" s="236" t="s">
        <v>1</v>
      </c>
      <c r="F319" s="237" t="s">
        <v>386</v>
      </c>
      <c r="G319" s="235"/>
      <c r="H319" s="236" t="s">
        <v>1</v>
      </c>
      <c r="I319" s="238"/>
      <c r="J319" s="235"/>
      <c r="K319" s="235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175</v>
      </c>
      <c r="AU319" s="243" t="s">
        <v>86</v>
      </c>
      <c r="AV319" s="13" t="s">
        <v>84</v>
      </c>
      <c r="AW319" s="13" t="s">
        <v>32</v>
      </c>
      <c r="AX319" s="13" t="s">
        <v>76</v>
      </c>
      <c r="AY319" s="243" t="s">
        <v>140</v>
      </c>
    </row>
    <row r="320" s="13" customFormat="1">
      <c r="A320" s="13"/>
      <c r="B320" s="234"/>
      <c r="C320" s="235"/>
      <c r="D320" s="229" t="s">
        <v>175</v>
      </c>
      <c r="E320" s="236" t="s">
        <v>1</v>
      </c>
      <c r="F320" s="237" t="s">
        <v>387</v>
      </c>
      <c r="G320" s="235"/>
      <c r="H320" s="236" t="s">
        <v>1</v>
      </c>
      <c r="I320" s="238"/>
      <c r="J320" s="235"/>
      <c r="K320" s="235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175</v>
      </c>
      <c r="AU320" s="243" t="s">
        <v>86</v>
      </c>
      <c r="AV320" s="13" t="s">
        <v>84</v>
      </c>
      <c r="AW320" s="13" t="s">
        <v>32</v>
      </c>
      <c r="AX320" s="13" t="s">
        <v>76</v>
      </c>
      <c r="AY320" s="243" t="s">
        <v>140</v>
      </c>
    </row>
    <row r="321" s="14" customFormat="1">
      <c r="A321" s="14"/>
      <c r="B321" s="244"/>
      <c r="C321" s="245"/>
      <c r="D321" s="229" t="s">
        <v>175</v>
      </c>
      <c r="E321" s="246" t="s">
        <v>1</v>
      </c>
      <c r="F321" s="247" t="s">
        <v>388</v>
      </c>
      <c r="G321" s="245"/>
      <c r="H321" s="248">
        <v>19.181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175</v>
      </c>
      <c r="AU321" s="254" t="s">
        <v>86</v>
      </c>
      <c r="AV321" s="14" t="s">
        <v>86</v>
      </c>
      <c r="AW321" s="14" t="s">
        <v>32</v>
      </c>
      <c r="AX321" s="14" t="s">
        <v>76</v>
      </c>
      <c r="AY321" s="254" t="s">
        <v>140</v>
      </c>
    </row>
    <row r="322" s="13" customFormat="1">
      <c r="A322" s="13"/>
      <c r="B322" s="234"/>
      <c r="C322" s="235"/>
      <c r="D322" s="229" t="s">
        <v>175</v>
      </c>
      <c r="E322" s="236" t="s">
        <v>1</v>
      </c>
      <c r="F322" s="237" t="s">
        <v>389</v>
      </c>
      <c r="G322" s="235"/>
      <c r="H322" s="236" t="s">
        <v>1</v>
      </c>
      <c r="I322" s="238"/>
      <c r="J322" s="235"/>
      <c r="K322" s="235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175</v>
      </c>
      <c r="AU322" s="243" t="s">
        <v>86</v>
      </c>
      <c r="AV322" s="13" t="s">
        <v>84</v>
      </c>
      <c r="AW322" s="13" t="s">
        <v>32</v>
      </c>
      <c r="AX322" s="13" t="s">
        <v>76</v>
      </c>
      <c r="AY322" s="243" t="s">
        <v>140</v>
      </c>
    </row>
    <row r="323" s="14" customFormat="1">
      <c r="A323" s="14"/>
      <c r="B323" s="244"/>
      <c r="C323" s="245"/>
      <c r="D323" s="229" t="s">
        <v>175</v>
      </c>
      <c r="E323" s="246" t="s">
        <v>1</v>
      </c>
      <c r="F323" s="247" t="s">
        <v>390</v>
      </c>
      <c r="G323" s="245"/>
      <c r="H323" s="248">
        <v>157.122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175</v>
      </c>
      <c r="AU323" s="254" t="s">
        <v>86</v>
      </c>
      <c r="AV323" s="14" t="s">
        <v>86</v>
      </c>
      <c r="AW323" s="14" t="s">
        <v>32</v>
      </c>
      <c r="AX323" s="14" t="s">
        <v>76</v>
      </c>
      <c r="AY323" s="254" t="s">
        <v>140</v>
      </c>
    </row>
    <row r="324" s="14" customFormat="1">
      <c r="A324" s="14"/>
      <c r="B324" s="244"/>
      <c r="C324" s="245"/>
      <c r="D324" s="229" t="s">
        <v>175</v>
      </c>
      <c r="E324" s="246" t="s">
        <v>1</v>
      </c>
      <c r="F324" s="247" t="s">
        <v>391</v>
      </c>
      <c r="G324" s="245"/>
      <c r="H324" s="248">
        <v>503.978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175</v>
      </c>
      <c r="AU324" s="254" t="s">
        <v>86</v>
      </c>
      <c r="AV324" s="14" t="s">
        <v>86</v>
      </c>
      <c r="AW324" s="14" t="s">
        <v>32</v>
      </c>
      <c r="AX324" s="14" t="s">
        <v>76</v>
      </c>
      <c r="AY324" s="254" t="s">
        <v>140</v>
      </c>
    </row>
    <row r="325" s="14" customFormat="1">
      <c r="A325" s="14"/>
      <c r="B325" s="244"/>
      <c r="C325" s="245"/>
      <c r="D325" s="229" t="s">
        <v>175</v>
      </c>
      <c r="E325" s="246" t="s">
        <v>1</v>
      </c>
      <c r="F325" s="247" t="s">
        <v>302</v>
      </c>
      <c r="G325" s="245"/>
      <c r="H325" s="248">
        <v>128.00299999999998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175</v>
      </c>
      <c r="AU325" s="254" t="s">
        <v>86</v>
      </c>
      <c r="AV325" s="14" t="s">
        <v>86</v>
      </c>
      <c r="AW325" s="14" t="s">
        <v>32</v>
      </c>
      <c r="AX325" s="14" t="s">
        <v>76</v>
      </c>
      <c r="AY325" s="254" t="s">
        <v>140</v>
      </c>
    </row>
    <row r="326" s="14" customFormat="1">
      <c r="A326" s="14"/>
      <c r="B326" s="244"/>
      <c r="C326" s="245"/>
      <c r="D326" s="229" t="s">
        <v>175</v>
      </c>
      <c r="E326" s="246" t="s">
        <v>1</v>
      </c>
      <c r="F326" s="247" t="s">
        <v>392</v>
      </c>
      <c r="G326" s="245"/>
      <c r="H326" s="248">
        <v>314.488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175</v>
      </c>
      <c r="AU326" s="254" t="s">
        <v>86</v>
      </c>
      <c r="AV326" s="14" t="s">
        <v>86</v>
      </c>
      <c r="AW326" s="14" t="s">
        <v>32</v>
      </c>
      <c r="AX326" s="14" t="s">
        <v>76</v>
      </c>
      <c r="AY326" s="254" t="s">
        <v>140</v>
      </c>
    </row>
    <row r="327" s="15" customFormat="1">
      <c r="A327" s="15"/>
      <c r="B327" s="255"/>
      <c r="C327" s="256"/>
      <c r="D327" s="229" t="s">
        <v>175</v>
      </c>
      <c r="E327" s="257" t="s">
        <v>1</v>
      </c>
      <c r="F327" s="258" t="s">
        <v>178</v>
      </c>
      <c r="G327" s="256"/>
      <c r="H327" s="259">
        <v>1122.7720000000002</v>
      </c>
      <c r="I327" s="260"/>
      <c r="J327" s="256"/>
      <c r="K327" s="256"/>
      <c r="L327" s="261"/>
      <c r="M327" s="262"/>
      <c r="N327" s="263"/>
      <c r="O327" s="263"/>
      <c r="P327" s="263"/>
      <c r="Q327" s="263"/>
      <c r="R327" s="263"/>
      <c r="S327" s="263"/>
      <c r="T327" s="264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5" t="s">
        <v>175</v>
      </c>
      <c r="AU327" s="265" t="s">
        <v>86</v>
      </c>
      <c r="AV327" s="15" t="s">
        <v>146</v>
      </c>
      <c r="AW327" s="15" t="s">
        <v>32</v>
      </c>
      <c r="AX327" s="15" t="s">
        <v>84</v>
      </c>
      <c r="AY327" s="265" t="s">
        <v>140</v>
      </c>
    </row>
    <row r="328" s="2" customFormat="1" ht="37.8" customHeight="1">
      <c r="A328" s="38"/>
      <c r="B328" s="39"/>
      <c r="C328" s="215" t="s">
        <v>393</v>
      </c>
      <c r="D328" s="215" t="s">
        <v>142</v>
      </c>
      <c r="E328" s="216" t="s">
        <v>394</v>
      </c>
      <c r="F328" s="217" t="s">
        <v>395</v>
      </c>
      <c r="G328" s="218" t="s">
        <v>157</v>
      </c>
      <c r="H328" s="219">
        <v>197.4</v>
      </c>
      <c r="I328" s="220"/>
      <c r="J328" s="221">
        <f>ROUND(I328*H328,2)</f>
        <v>0</v>
      </c>
      <c r="K328" s="222"/>
      <c r="L328" s="44"/>
      <c r="M328" s="223" t="s">
        <v>1</v>
      </c>
      <c r="N328" s="224" t="s">
        <v>41</v>
      </c>
      <c r="O328" s="91"/>
      <c r="P328" s="225">
        <f>O328*H328</f>
        <v>0</v>
      </c>
      <c r="Q328" s="225">
        <v>0</v>
      </c>
      <c r="R328" s="225">
        <f>Q328*H328</f>
        <v>0</v>
      </c>
      <c r="S328" s="225">
        <v>0.058999999999999992</v>
      </c>
      <c r="T328" s="226">
        <f>S328*H328</f>
        <v>11.6466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7" t="s">
        <v>146</v>
      </c>
      <c r="AT328" s="227" t="s">
        <v>142</v>
      </c>
      <c r="AU328" s="227" t="s">
        <v>86</v>
      </c>
      <c r="AY328" s="17" t="s">
        <v>140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7" t="s">
        <v>84</v>
      </c>
      <c r="BK328" s="228">
        <f>ROUND(I328*H328,2)</f>
        <v>0</v>
      </c>
      <c r="BL328" s="17" t="s">
        <v>146</v>
      </c>
      <c r="BM328" s="227" t="s">
        <v>396</v>
      </c>
    </row>
    <row r="329" s="2" customFormat="1">
      <c r="A329" s="38"/>
      <c r="B329" s="39"/>
      <c r="C329" s="40"/>
      <c r="D329" s="229" t="s">
        <v>148</v>
      </c>
      <c r="E329" s="40"/>
      <c r="F329" s="230" t="s">
        <v>397</v>
      </c>
      <c r="G329" s="40"/>
      <c r="H329" s="40"/>
      <c r="I329" s="231"/>
      <c r="J329" s="40"/>
      <c r="K329" s="40"/>
      <c r="L329" s="44"/>
      <c r="M329" s="232"/>
      <c r="N329" s="233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148</v>
      </c>
      <c r="AU329" s="17" t="s">
        <v>86</v>
      </c>
    </row>
    <row r="330" s="13" customFormat="1">
      <c r="A330" s="13"/>
      <c r="B330" s="234"/>
      <c r="C330" s="235"/>
      <c r="D330" s="229" t="s">
        <v>175</v>
      </c>
      <c r="E330" s="236" t="s">
        <v>1</v>
      </c>
      <c r="F330" s="237" t="s">
        <v>398</v>
      </c>
      <c r="G330" s="235"/>
      <c r="H330" s="236" t="s">
        <v>1</v>
      </c>
      <c r="I330" s="238"/>
      <c r="J330" s="235"/>
      <c r="K330" s="235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175</v>
      </c>
      <c r="AU330" s="243" t="s">
        <v>86</v>
      </c>
      <c r="AV330" s="13" t="s">
        <v>84</v>
      </c>
      <c r="AW330" s="13" t="s">
        <v>32</v>
      </c>
      <c r="AX330" s="13" t="s">
        <v>76</v>
      </c>
      <c r="AY330" s="243" t="s">
        <v>140</v>
      </c>
    </row>
    <row r="331" s="14" customFormat="1">
      <c r="A331" s="14"/>
      <c r="B331" s="244"/>
      <c r="C331" s="245"/>
      <c r="D331" s="229" t="s">
        <v>175</v>
      </c>
      <c r="E331" s="246" t="s">
        <v>1</v>
      </c>
      <c r="F331" s="247" t="s">
        <v>399</v>
      </c>
      <c r="G331" s="245"/>
      <c r="H331" s="248">
        <v>197.4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175</v>
      </c>
      <c r="AU331" s="254" t="s">
        <v>86</v>
      </c>
      <c r="AV331" s="14" t="s">
        <v>86</v>
      </c>
      <c r="AW331" s="14" t="s">
        <v>32</v>
      </c>
      <c r="AX331" s="14" t="s">
        <v>76</v>
      </c>
      <c r="AY331" s="254" t="s">
        <v>140</v>
      </c>
    </row>
    <row r="332" s="15" customFormat="1">
      <c r="A332" s="15"/>
      <c r="B332" s="255"/>
      <c r="C332" s="256"/>
      <c r="D332" s="229" t="s">
        <v>175</v>
      </c>
      <c r="E332" s="257" t="s">
        <v>1</v>
      </c>
      <c r="F332" s="258" t="s">
        <v>178</v>
      </c>
      <c r="G332" s="256"/>
      <c r="H332" s="259">
        <v>197.4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5" t="s">
        <v>175</v>
      </c>
      <c r="AU332" s="265" t="s">
        <v>86</v>
      </c>
      <c r="AV332" s="15" t="s">
        <v>146</v>
      </c>
      <c r="AW332" s="15" t="s">
        <v>32</v>
      </c>
      <c r="AX332" s="15" t="s">
        <v>84</v>
      </c>
      <c r="AY332" s="265" t="s">
        <v>140</v>
      </c>
    </row>
    <row r="333" s="2" customFormat="1" ht="24.15" customHeight="1">
      <c r="A333" s="38"/>
      <c r="B333" s="39"/>
      <c r="C333" s="215" t="s">
        <v>400</v>
      </c>
      <c r="D333" s="215" t="s">
        <v>142</v>
      </c>
      <c r="E333" s="216" t="s">
        <v>401</v>
      </c>
      <c r="F333" s="217" t="s">
        <v>402</v>
      </c>
      <c r="G333" s="218" t="s">
        <v>157</v>
      </c>
      <c r="H333" s="219">
        <v>193.017</v>
      </c>
      <c r="I333" s="220"/>
      <c r="J333" s="221">
        <f>ROUND(I333*H333,2)</f>
        <v>0</v>
      </c>
      <c r="K333" s="222"/>
      <c r="L333" s="44"/>
      <c r="M333" s="223" t="s">
        <v>1</v>
      </c>
      <c r="N333" s="224" t="s">
        <v>41</v>
      </c>
      <c r="O333" s="91"/>
      <c r="P333" s="225">
        <f>O333*H333</f>
        <v>0</v>
      </c>
      <c r="Q333" s="225">
        <v>0</v>
      </c>
      <c r="R333" s="225">
        <f>Q333*H333</f>
        <v>0</v>
      </c>
      <c r="S333" s="225">
        <v>0.068000000000000008</v>
      </c>
      <c r="T333" s="226">
        <f>S333*H333</f>
        <v>13.125156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7" t="s">
        <v>146</v>
      </c>
      <c r="AT333" s="227" t="s">
        <v>142</v>
      </c>
      <c r="AU333" s="227" t="s">
        <v>86</v>
      </c>
      <c r="AY333" s="17" t="s">
        <v>140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17" t="s">
        <v>84</v>
      </c>
      <c r="BK333" s="228">
        <f>ROUND(I333*H333,2)</f>
        <v>0</v>
      </c>
      <c r="BL333" s="17" t="s">
        <v>146</v>
      </c>
      <c r="BM333" s="227" t="s">
        <v>403</v>
      </c>
    </row>
    <row r="334" s="2" customFormat="1">
      <c r="A334" s="38"/>
      <c r="B334" s="39"/>
      <c r="C334" s="40"/>
      <c r="D334" s="229" t="s">
        <v>148</v>
      </c>
      <c r="E334" s="40"/>
      <c r="F334" s="230" t="s">
        <v>404</v>
      </c>
      <c r="G334" s="40"/>
      <c r="H334" s="40"/>
      <c r="I334" s="231"/>
      <c r="J334" s="40"/>
      <c r="K334" s="40"/>
      <c r="L334" s="44"/>
      <c r="M334" s="232"/>
      <c r="N334" s="233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148</v>
      </c>
      <c r="AU334" s="17" t="s">
        <v>86</v>
      </c>
    </row>
    <row r="335" s="13" customFormat="1">
      <c r="A335" s="13"/>
      <c r="B335" s="234"/>
      <c r="C335" s="235"/>
      <c r="D335" s="229" t="s">
        <v>175</v>
      </c>
      <c r="E335" s="236" t="s">
        <v>1</v>
      </c>
      <c r="F335" s="237" t="s">
        <v>405</v>
      </c>
      <c r="G335" s="235"/>
      <c r="H335" s="236" t="s">
        <v>1</v>
      </c>
      <c r="I335" s="238"/>
      <c r="J335" s="235"/>
      <c r="K335" s="235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175</v>
      </c>
      <c r="AU335" s="243" t="s">
        <v>86</v>
      </c>
      <c r="AV335" s="13" t="s">
        <v>84</v>
      </c>
      <c r="AW335" s="13" t="s">
        <v>32</v>
      </c>
      <c r="AX335" s="13" t="s">
        <v>76</v>
      </c>
      <c r="AY335" s="243" t="s">
        <v>140</v>
      </c>
    </row>
    <row r="336" s="14" customFormat="1">
      <c r="A336" s="14"/>
      <c r="B336" s="244"/>
      <c r="C336" s="245"/>
      <c r="D336" s="229" t="s">
        <v>175</v>
      </c>
      <c r="E336" s="246" t="s">
        <v>1</v>
      </c>
      <c r="F336" s="247" t="s">
        <v>406</v>
      </c>
      <c r="G336" s="245"/>
      <c r="H336" s="248">
        <v>42.075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175</v>
      </c>
      <c r="AU336" s="254" t="s">
        <v>86</v>
      </c>
      <c r="AV336" s="14" t="s">
        <v>86</v>
      </c>
      <c r="AW336" s="14" t="s">
        <v>32</v>
      </c>
      <c r="AX336" s="14" t="s">
        <v>76</v>
      </c>
      <c r="AY336" s="254" t="s">
        <v>140</v>
      </c>
    </row>
    <row r="337" s="14" customFormat="1">
      <c r="A337" s="14"/>
      <c r="B337" s="244"/>
      <c r="C337" s="245"/>
      <c r="D337" s="229" t="s">
        <v>175</v>
      </c>
      <c r="E337" s="246" t="s">
        <v>1</v>
      </c>
      <c r="F337" s="247" t="s">
        <v>407</v>
      </c>
      <c r="G337" s="245"/>
      <c r="H337" s="248">
        <v>144.354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175</v>
      </c>
      <c r="AU337" s="254" t="s">
        <v>86</v>
      </c>
      <c r="AV337" s="14" t="s">
        <v>86</v>
      </c>
      <c r="AW337" s="14" t="s">
        <v>32</v>
      </c>
      <c r="AX337" s="14" t="s">
        <v>76</v>
      </c>
      <c r="AY337" s="254" t="s">
        <v>140</v>
      </c>
    </row>
    <row r="338" s="14" customFormat="1">
      <c r="A338" s="14"/>
      <c r="B338" s="244"/>
      <c r="C338" s="245"/>
      <c r="D338" s="229" t="s">
        <v>175</v>
      </c>
      <c r="E338" s="246" t="s">
        <v>1</v>
      </c>
      <c r="F338" s="247" t="s">
        <v>408</v>
      </c>
      <c r="G338" s="245"/>
      <c r="H338" s="248">
        <v>6.588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175</v>
      </c>
      <c r="AU338" s="254" t="s">
        <v>86</v>
      </c>
      <c r="AV338" s="14" t="s">
        <v>86</v>
      </c>
      <c r="AW338" s="14" t="s">
        <v>32</v>
      </c>
      <c r="AX338" s="14" t="s">
        <v>76</v>
      </c>
      <c r="AY338" s="254" t="s">
        <v>140</v>
      </c>
    </row>
    <row r="339" s="15" customFormat="1">
      <c r="A339" s="15"/>
      <c r="B339" s="255"/>
      <c r="C339" s="256"/>
      <c r="D339" s="229" t="s">
        <v>175</v>
      </c>
      <c r="E339" s="257" t="s">
        <v>1</v>
      </c>
      <c r="F339" s="258" t="s">
        <v>178</v>
      </c>
      <c r="G339" s="256"/>
      <c r="H339" s="259">
        <v>193.01700000000003</v>
      </c>
      <c r="I339" s="260"/>
      <c r="J339" s="256"/>
      <c r="K339" s="256"/>
      <c r="L339" s="261"/>
      <c r="M339" s="262"/>
      <c r="N339" s="263"/>
      <c r="O339" s="263"/>
      <c r="P339" s="263"/>
      <c r="Q339" s="263"/>
      <c r="R339" s="263"/>
      <c r="S339" s="263"/>
      <c r="T339" s="264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5" t="s">
        <v>175</v>
      </c>
      <c r="AU339" s="265" t="s">
        <v>86</v>
      </c>
      <c r="AV339" s="15" t="s">
        <v>146</v>
      </c>
      <c r="AW339" s="15" t="s">
        <v>32</v>
      </c>
      <c r="AX339" s="15" t="s">
        <v>84</v>
      </c>
      <c r="AY339" s="265" t="s">
        <v>140</v>
      </c>
    </row>
    <row r="340" s="2" customFormat="1" ht="24.15" customHeight="1">
      <c r="A340" s="38"/>
      <c r="B340" s="39"/>
      <c r="C340" s="215" t="s">
        <v>409</v>
      </c>
      <c r="D340" s="215" t="s">
        <v>142</v>
      </c>
      <c r="E340" s="216" t="s">
        <v>410</v>
      </c>
      <c r="F340" s="217" t="s">
        <v>411</v>
      </c>
      <c r="G340" s="218" t="s">
        <v>157</v>
      </c>
      <c r="H340" s="219">
        <v>78.975</v>
      </c>
      <c r="I340" s="220"/>
      <c r="J340" s="221">
        <f>ROUND(I340*H340,2)</f>
        <v>0</v>
      </c>
      <c r="K340" s="222"/>
      <c r="L340" s="44"/>
      <c r="M340" s="223" t="s">
        <v>1</v>
      </c>
      <c r="N340" s="224" t="s">
        <v>41</v>
      </c>
      <c r="O340" s="91"/>
      <c r="P340" s="225">
        <f>O340*H340</f>
        <v>0</v>
      </c>
      <c r="Q340" s="225">
        <v>0</v>
      </c>
      <c r="R340" s="225">
        <f>Q340*H340</f>
        <v>0</v>
      </c>
      <c r="S340" s="225">
        <v>0.089</v>
      </c>
      <c r="T340" s="226">
        <f>S340*H340</f>
        <v>7.0287749999999992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7" t="s">
        <v>146</v>
      </c>
      <c r="AT340" s="227" t="s">
        <v>142</v>
      </c>
      <c r="AU340" s="227" t="s">
        <v>86</v>
      </c>
      <c r="AY340" s="17" t="s">
        <v>140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7" t="s">
        <v>84</v>
      </c>
      <c r="BK340" s="228">
        <f>ROUND(I340*H340,2)</f>
        <v>0</v>
      </c>
      <c r="BL340" s="17" t="s">
        <v>146</v>
      </c>
      <c r="BM340" s="227" t="s">
        <v>412</v>
      </c>
    </row>
    <row r="341" s="2" customFormat="1">
      <c r="A341" s="38"/>
      <c r="B341" s="39"/>
      <c r="C341" s="40"/>
      <c r="D341" s="229" t="s">
        <v>148</v>
      </c>
      <c r="E341" s="40"/>
      <c r="F341" s="230" t="s">
        <v>413</v>
      </c>
      <c r="G341" s="40"/>
      <c r="H341" s="40"/>
      <c r="I341" s="231"/>
      <c r="J341" s="40"/>
      <c r="K341" s="40"/>
      <c r="L341" s="44"/>
      <c r="M341" s="232"/>
      <c r="N341" s="233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148</v>
      </c>
      <c r="AU341" s="17" t="s">
        <v>86</v>
      </c>
    </row>
    <row r="342" s="13" customFormat="1">
      <c r="A342" s="13"/>
      <c r="B342" s="234"/>
      <c r="C342" s="235"/>
      <c r="D342" s="229" t="s">
        <v>175</v>
      </c>
      <c r="E342" s="236" t="s">
        <v>1</v>
      </c>
      <c r="F342" s="237" t="s">
        <v>414</v>
      </c>
      <c r="G342" s="235"/>
      <c r="H342" s="236" t="s">
        <v>1</v>
      </c>
      <c r="I342" s="238"/>
      <c r="J342" s="235"/>
      <c r="K342" s="235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175</v>
      </c>
      <c r="AU342" s="243" t="s">
        <v>86</v>
      </c>
      <c r="AV342" s="13" t="s">
        <v>84</v>
      </c>
      <c r="AW342" s="13" t="s">
        <v>32</v>
      </c>
      <c r="AX342" s="13" t="s">
        <v>76</v>
      </c>
      <c r="AY342" s="243" t="s">
        <v>140</v>
      </c>
    </row>
    <row r="343" s="14" customFormat="1">
      <c r="A343" s="14"/>
      <c r="B343" s="244"/>
      <c r="C343" s="245"/>
      <c r="D343" s="229" t="s">
        <v>175</v>
      </c>
      <c r="E343" s="246" t="s">
        <v>1</v>
      </c>
      <c r="F343" s="247" t="s">
        <v>415</v>
      </c>
      <c r="G343" s="245"/>
      <c r="H343" s="248">
        <v>78.975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175</v>
      </c>
      <c r="AU343" s="254" t="s">
        <v>86</v>
      </c>
      <c r="AV343" s="14" t="s">
        <v>86</v>
      </c>
      <c r="AW343" s="14" t="s">
        <v>32</v>
      </c>
      <c r="AX343" s="14" t="s">
        <v>76</v>
      </c>
      <c r="AY343" s="254" t="s">
        <v>140</v>
      </c>
    </row>
    <row r="344" s="15" customFormat="1">
      <c r="A344" s="15"/>
      <c r="B344" s="255"/>
      <c r="C344" s="256"/>
      <c r="D344" s="229" t="s">
        <v>175</v>
      </c>
      <c r="E344" s="257" t="s">
        <v>1</v>
      </c>
      <c r="F344" s="258" t="s">
        <v>178</v>
      </c>
      <c r="G344" s="256"/>
      <c r="H344" s="259">
        <v>78.975</v>
      </c>
      <c r="I344" s="260"/>
      <c r="J344" s="256"/>
      <c r="K344" s="256"/>
      <c r="L344" s="261"/>
      <c r="M344" s="262"/>
      <c r="N344" s="263"/>
      <c r="O344" s="263"/>
      <c r="P344" s="263"/>
      <c r="Q344" s="263"/>
      <c r="R344" s="263"/>
      <c r="S344" s="263"/>
      <c r="T344" s="264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5" t="s">
        <v>175</v>
      </c>
      <c r="AU344" s="265" t="s">
        <v>86</v>
      </c>
      <c r="AV344" s="15" t="s">
        <v>146</v>
      </c>
      <c r="AW344" s="15" t="s">
        <v>32</v>
      </c>
      <c r="AX344" s="15" t="s">
        <v>84</v>
      </c>
      <c r="AY344" s="265" t="s">
        <v>140</v>
      </c>
    </row>
    <row r="345" s="12" customFormat="1" ht="22.8" customHeight="1">
      <c r="A345" s="12"/>
      <c r="B345" s="199"/>
      <c r="C345" s="200"/>
      <c r="D345" s="201" t="s">
        <v>75</v>
      </c>
      <c r="E345" s="213" t="s">
        <v>416</v>
      </c>
      <c r="F345" s="213" t="s">
        <v>417</v>
      </c>
      <c r="G345" s="200"/>
      <c r="H345" s="200"/>
      <c r="I345" s="203"/>
      <c r="J345" s="214">
        <f>BK345</f>
        <v>0</v>
      </c>
      <c r="K345" s="200"/>
      <c r="L345" s="205"/>
      <c r="M345" s="206"/>
      <c r="N345" s="207"/>
      <c r="O345" s="207"/>
      <c r="P345" s="208">
        <f>SUM(P346:P356)</f>
        <v>0</v>
      </c>
      <c r="Q345" s="207"/>
      <c r="R345" s="208">
        <f>SUM(R346:R356)</f>
        <v>0</v>
      </c>
      <c r="S345" s="207"/>
      <c r="T345" s="209">
        <f>SUM(T346:T356)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0" t="s">
        <v>84</v>
      </c>
      <c r="AT345" s="211" t="s">
        <v>75</v>
      </c>
      <c r="AU345" s="211" t="s">
        <v>84</v>
      </c>
      <c r="AY345" s="210" t="s">
        <v>140</v>
      </c>
      <c r="BK345" s="212">
        <f>SUM(BK346:BK356)</f>
        <v>0</v>
      </c>
    </row>
    <row r="346" s="2" customFormat="1" ht="24.15" customHeight="1">
      <c r="A346" s="38"/>
      <c r="B346" s="39"/>
      <c r="C346" s="215" t="s">
        <v>418</v>
      </c>
      <c r="D346" s="215" t="s">
        <v>142</v>
      </c>
      <c r="E346" s="216" t="s">
        <v>419</v>
      </c>
      <c r="F346" s="217" t="s">
        <v>420</v>
      </c>
      <c r="G346" s="218" t="s">
        <v>202</v>
      </c>
      <c r="H346" s="219">
        <v>1893.402</v>
      </c>
      <c r="I346" s="220"/>
      <c r="J346" s="221">
        <f>ROUND(I346*H346,2)</f>
        <v>0</v>
      </c>
      <c r="K346" s="222"/>
      <c r="L346" s="44"/>
      <c r="M346" s="223" t="s">
        <v>1</v>
      </c>
      <c r="N346" s="224" t="s">
        <v>41</v>
      </c>
      <c r="O346" s="91"/>
      <c r="P346" s="225">
        <f>O346*H346</f>
        <v>0</v>
      </c>
      <c r="Q346" s="225">
        <v>0</v>
      </c>
      <c r="R346" s="225">
        <f>Q346*H346</f>
        <v>0</v>
      </c>
      <c r="S346" s="225">
        <v>0</v>
      </c>
      <c r="T346" s="22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7" t="s">
        <v>146</v>
      </c>
      <c r="AT346" s="227" t="s">
        <v>142</v>
      </c>
      <c r="AU346" s="227" t="s">
        <v>86</v>
      </c>
      <c r="AY346" s="17" t="s">
        <v>140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7" t="s">
        <v>84</v>
      </c>
      <c r="BK346" s="228">
        <f>ROUND(I346*H346,2)</f>
        <v>0</v>
      </c>
      <c r="BL346" s="17" t="s">
        <v>146</v>
      </c>
      <c r="BM346" s="227" t="s">
        <v>421</v>
      </c>
    </row>
    <row r="347" s="2" customFormat="1">
      <c r="A347" s="38"/>
      <c r="B347" s="39"/>
      <c r="C347" s="40"/>
      <c r="D347" s="229" t="s">
        <v>148</v>
      </c>
      <c r="E347" s="40"/>
      <c r="F347" s="230" t="s">
        <v>422</v>
      </c>
      <c r="G347" s="40"/>
      <c r="H347" s="40"/>
      <c r="I347" s="231"/>
      <c r="J347" s="40"/>
      <c r="K347" s="40"/>
      <c r="L347" s="44"/>
      <c r="M347" s="232"/>
      <c r="N347" s="233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148</v>
      </c>
      <c r="AU347" s="17" t="s">
        <v>86</v>
      </c>
    </row>
    <row r="348" s="2" customFormat="1" ht="24.15" customHeight="1">
      <c r="A348" s="38"/>
      <c r="B348" s="39"/>
      <c r="C348" s="215" t="s">
        <v>423</v>
      </c>
      <c r="D348" s="215" t="s">
        <v>142</v>
      </c>
      <c r="E348" s="216" t="s">
        <v>424</v>
      </c>
      <c r="F348" s="217" t="s">
        <v>425</v>
      </c>
      <c r="G348" s="218" t="s">
        <v>202</v>
      </c>
      <c r="H348" s="219">
        <v>1893.402</v>
      </c>
      <c r="I348" s="220"/>
      <c r="J348" s="221">
        <f>ROUND(I348*H348,2)</f>
        <v>0</v>
      </c>
      <c r="K348" s="222"/>
      <c r="L348" s="44"/>
      <c r="M348" s="223" t="s">
        <v>1</v>
      </c>
      <c r="N348" s="224" t="s">
        <v>41</v>
      </c>
      <c r="O348" s="91"/>
      <c r="P348" s="225">
        <f>O348*H348</f>
        <v>0</v>
      </c>
      <c r="Q348" s="225">
        <v>0</v>
      </c>
      <c r="R348" s="225">
        <f>Q348*H348</f>
        <v>0</v>
      </c>
      <c r="S348" s="225">
        <v>0</v>
      </c>
      <c r="T348" s="22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7" t="s">
        <v>146</v>
      </c>
      <c r="AT348" s="227" t="s">
        <v>142</v>
      </c>
      <c r="AU348" s="227" t="s">
        <v>86</v>
      </c>
      <c r="AY348" s="17" t="s">
        <v>140</v>
      </c>
      <c r="BE348" s="228">
        <f>IF(N348="základní",J348,0)</f>
        <v>0</v>
      </c>
      <c r="BF348" s="228">
        <f>IF(N348="snížená",J348,0)</f>
        <v>0</v>
      </c>
      <c r="BG348" s="228">
        <f>IF(N348="zákl. přenesená",J348,0)</f>
        <v>0</v>
      </c>
      <c r="BH348" s="228">
        <f>IF(N348="sníž. přenesená",J348,0)</f>
        <v>0</v>
      </c>
      <c r="BI348" s="228">
        <f>IF(N348="nulová",J348,0)</f>
        <v>0</v>
      </c>
      <c r="BJ348" s="17" t="s">
        <v>84</v>
      </c>
      <c r="BK348" s="228">
        <f>ROUND(I348*H348,2)</f>
        <v>0</v>
      </c>
      <c r="BL348" s="17" t="s">
        <v>146</v>
      </c>
      <c r="BM348" s="227" t="s">
        <v>426</v>
      </c>
    </row>
    <row r="349" s="2" customFormat="1">
      <c r="A349" s="38"/>
      <c r="B349" s="39"/>
      <c r="C349" s="40"/>
      <c r="D349" s="229" t="s">
        <v>148</v>
      </c>
      <c r="E349" s="40"/>
      <c r="F349" s="230" t="s">
        <v>427</v>
      </c>
      <c r="G349" s="40"/>
      <c r="H349" s="40"/>
      <c r="I349" s="231"/>
      <c r="J349" s="40"/>
      <c r="K349" s="40"/>
      <c r="L349" s="44"/>
      <c r="M349" s="232"/>
      <c r="N349" s="233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148</v>
      </c>
      <c r="AU349" s="17" t="s">
        <v>86</v>
      </c>
    </row>
    <row r="350" s="2" customFormat="1" ht="24.15" customHeight="1">
      <c r="A350" s="38"/>
      <c r="B350" s="39"/>
      <c r="C350" s="215" t="s">
        <v>428</v>
      </c>
      <c r="D350" s="215" t="s">
        <v>142</v>
      </c>
      <c r="E350" s="216" t="s">
        <v>429</v>
      </c>
      <c r="F350" s="217" t="s">
        <v>430</v>
      </c>
      <c r="G350" s="218" t="s">
        <v>202</v>
      </c>
      <c r="H350" s="219">
        <v>28401.03</v>
      </c>
      <c r="I350" s="220"/>
      <c r="J350" s="221">
        <f>ROUND(I350*H350,2)</f>
        <v>0</v>
      </c>
      <c r="K350" s="222"/>
      <c r="L350" s="44"/>
      <c r="M350" s="223" t="s">
        <v>1</v>
      </c>
      <c r="N350" s="224" t="s">
        <v>41</v>
      </c>
      <c r="O350" s="91"/>
      <c r="P350" s="225">
        <f>O350*H350</f>
        <v>0</v>
      </c>
      <c r="Q350" s="225">
        <v>0</v>
      </c>
      <c r="R350" s="225">
        <f>Q350*H350</f>
        <v>0</v>
      </c>
      <c r="S350" s="225">
        <v>0</v>
      </c>
      <c r="T350" s="22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7" t="s">
        <v>146</v>
      </c>
      <c r="AT350" s="227" t="s">
        <v>142</v>
      </c>
      <c r="AU350" s="227" t="s">
        <v>86</v>
      </c>
      <c r="AY350" s="17" t="s">
        <v>140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17" t="s">
        <v>84</v>
      </c>
      <c r="BK350" s="228">
        <f>ROUND(I350*H350,2)</f>
        <v>0</v>
      </c>
      <c r="BL350" s="17" t="s">
        <v>146</v>
      </c>
      <c r="BM350" s="227" t="s">
        <v>431</v>
      </c>
    </row>
    <row r="351" s="2" customFormat="1">
      <c r="A351" s="38"/>
      <c r="B351" s="39"/>
      <c r="C351" s="40"/>
      <c r="D351" s="229" t="s">
        <v>148</v>
      </c>
      <c r="E351" s="40"/>
      <c r="F351" s="230" t="s">
        <v>432</v>
      </c>
      <c r="G351" s="40"/>
      <c r="H351" s="40"/>
      <c r="I351" s="231"/>
      <c r="J351" s="40"/>
      <c r="K351" s="40"/>
      <c r="L351" s="44"/>
      <c r="M351" s="232"/>
      <c r="N351" s="233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148</v>
      </c>
      <c r="AU351" s="17" t="s">
        <v>86</v>
      </c>
    </row>
    <row r="352" s="13" customFormat="1">
      <c r="A352" s="13"/>
      <c r="B352" s="234"/>
      <c r="C352" s="235"/>
      <c r="D352" s="229" t="s">
        <v>175</v>
      </c>
      <c r="E352" s="236" t="s">
        <v>1</v>
      </c>
      <c r="F352" s="237" t="s">
        <v>433</v>
      </c>
      <c r="G352" s="235"/>
      <c r="H352" s="236" t="s">
        <v>1</v>
      </c>
      <c r="I352" s="238"/>
      <c r="J352" s="235"/>
      <c r="K352" s="235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175</v>
      </c>
      <c r="AU352" s="243" t="s">
        <v>86</v>
      </c>
      <c r="AV352" s="13" t="s">
        <v>84</v>
      </c>
      <c r="AW352" s="13" t="s">
        <v>32</v>
      </c>
      <c r="AX352" s="13" t="s">
        <v>76</v>
      </c>
      <c r="AY352" s="243" t="s">
        <v>140</v>
      </c>
    </row>
    <row r="353" s="14" customFormat="1">
      <c r="A353" s="14"/>
      <c r="B353" s="244"/>
      <c r="C353" s="245"/>
      <c r="D353" s="229" t="s">
        <v>175</v>
      </c>
      <c r="E353" s="246" t="s">
        <v>1</v>
      </c>
      <c r="F353" s="247" t="s">
        <v>434</v>
      </c>
      <c r="G353" s="245"/>
      <c r="H353" s="248">
        <v>28401.03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175</v>
      </c>
      <c r="AU353" s="254" t="s">
        <v>86</v>
      </c>
      <c r="AV353" s="14" t="s">
        <v>86</v>
      </c>
      <c r="AW353" s="14" t="s">
        <v>32</v>
      </c>
      <c r="AX353" s="14" t="s">
        <v>76</v>
      </c>
      <c r="AY353" s="254" t="s">
        <v>140</v>
      </c>
    </row>
    <row r="354" s="15" customFormat="1">
      <c r="A354" s="15"/>
      <c r="B354" s="255"/>
      <c r="C354" s="256"/>
      <c r="D354" s="229" t="s">
        <v>175</v>
      </c>
      <c r="E354" s="257" t="s">
        <v>1</v>
      </c>
      <c r="F354" s="258" t="s">
        <v>178</v>
      </c>
      <c r="G354" s="256"/>
      <c r="H354" s="259">
        <v>28401.03</v>
      </c>
      <c r="I354" s="260"/>
      <c r="J354" s="256"/>
      <c r="K354" s="256"/>
      <c r="L354" s="261"/>
      <c r="M354" s="262"/>
      <c r="N354" s="263"/>
      <c r="O354" s="263"/>
      <c r="P354" s="263"/>
      <c r="Q354" s="263"/>
      <c r="R354" s="263"/>
      <c r="S354" s="263"/>
      <c r="T354" s="264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5" t="s">
        <v>175</v>
      </c>
      <c r="AU354" s="265" t="s">
        <v>86</v>
      </c>
      <c r="AV354" s="15" t="s">
        <v>146</v>
      </c>
      <c r="AW354" s="15" t="s">
        <v>32</v>
      </c>
      <c r="AX354" s="15" t="s">
        <v>84</v>
      </c>
      <c r="AY354" s="265" t="s">
        <v>140</v>
      </c>
    </row>
    <row r="355" s="2" customFormat="1" ht="37.8" customHeight="1">
      <c r="A355" s="38"/>
      <c r="B355" s="39"/>
      <c r="C355" s="215" t="s">
        <v>435</v>
      </c>
      <c r="D355" s="215" t="s">
        <v>142</v>
      </c>
      <c r="E355" s="216" t="s">
        <v>436</v>
      </c>
      <c r="F355" s="217" t="s">
        <v>437</v>
      </c>
      <c r="G355" s="218" t="s">
        <v>202</v>
      </c>
      <c r="H355" s="219">
        <v>1893.402</v>
      </c>
      <c r="I355" s="220"/>
      <c r="J355" s="221">
        <f>ROUND(I355*H355,2)</f>
        <v>0</v>
      </c>
      <c r="K355" s="222"/>
      <c r="L355" s="44"/>
      <c r="M355" s="223" t="s">
        <v>1</v>
      </c>
      <c r="N355" s="224" t="s">
        <v>41</v>
      </c>
      <c r="O355" s="91"/>
      <c r="P355" s="225">
        <f>O355*H355</f>
        <v>0</v>
      </c>
      <c r="Q355" s="225">
        <v>0</v>
      </c>
      <c r="R355" s="225">
        <f>Q355*H355</f>
        <v>0</v>
      </c>
      <c r="S355" s="225">
        <v>0</v>
      </c>
      <c r="T355" s="22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7" t="s">
        <v>146</v>
      </c>
      <c r="AT355" s="227" t="s">
        <v>142</v>
      </c>
      <c r="AU355" s="227" t="s">
        <v>86</v>
      </c>
      <c r="AY355" s="17" t="s">
        <v>140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7" t="s">
        <v>84</v>
      </c>
      <c r="BK355" s="228">
        <f>ROUND(I355*H355,2)</f>
        <v>0</v>
      </c>
      <c r="BL355" s="17" t="s">
        <v>146</v>
      </c>
      <c r="BM355" s="227" t="s">
        <v>438</v>
      </c>
    </row>
    <row r="356" s="2" customFormat="1">
      <c r="A356" s="38"/>
      <c r="B356" s="39"/>
      <c r="C356" s="40"/>
      <c r="D356" s="229" t="s">
        <v>148</v>
      </c>
      <c r="E356" s="40"/>
      <c r="F356" s="230" t="s">
        <v>437</v>
      </c>
      <c r="G356" s="40"/>
      <c r="H356" s="40"/>
      <c r="I356" s="231"/>
      <c r="J356" s="40"/>
      <c r="K356" s="40"/>
      <c r="L356" s="44"/>
      <c r="M356" s="232"/>
      <c r="N356" s="233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148</v>
      </c>
      <c r="AU356" s="17" t="s">
        <v>86</v>
      </c>
    </row>
    <row r="357" s="12" customFormat="1" ht="22.8" customHeight="1">
      <c r="A357" s="12"/>
      <c r="B357" s="199"/>
      <c r="C357" s="200"/>
      <c r="D357" s="201" t="s">
        <v>75</v>
      </c>
      <c r="E357" s="213" t="s">
        <v>439</v>
      </c>
      <c r="F357" s="213" t="s">
        <v>440</v>
      </c>
      <c r="G357" s="200"/>
      <c r="H357" s="200"/>
      <c r="I357" s="203"/>
      <c r="J357" s="214">
        <f>BK357</f>
        <v>0</v>
      </c>
      <c r="K357" s="200"/>
      <c r="L357" s="205"/>
      <c r="M357" s="206"/>
      <c r="N357" s="207"/>
      <c r="O357" s="207"/>
      <c r="P357" s="208">
        <f>SUM(P358:P359)</f>
        <v>0</v>
      </c>
      <c r="Q357" s="207"/>
      <c r="R357" s="208">
        <f>SUM(R358:R359)</f>
        <v>0</v>
      </c>
      <c r="S357" s="207"/>
      <c r="T357" s="209">
        <f>SUM(T358:T359)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0" t="s">
        <v>84</v>
      </c>
      <c r="AT357" s="211" t="s">
        <v>75</v>
      </c>
      <c r="AU357" s="211" t="s">
        <v>84</v>
      </c>
      <c r="AY357" s="210" t="s">
        <v>140</v>
      </c>
      <c r="BK357" s="212">
        <f>SUM(BK358:BK359)</f>
        <v>0</v>
      </c>
    </row>
    <row r="358" s="2" customFormat="1" ht="33" customHeight="1">
      <c r="A358" s="38"/>
      <c r="B358" s="39"/>
      <c r="C358" s="215" t="s">
        <v>441</v>
      </c>
      <c r="D358" s="215" t="s">
        <v>142</v>
      </c>
      <c r="E358" s="216" t="s">
        <v>442</v>
      </c>
      <c r="F358" s="217" t="s">
        <v>443</v>
      </c>
      <c r="G358" s="218" t="s">
        <v>202</v>
      </c>
      <c r="H358" s="219">
        <v>185.464</v>
      </c>
      <c r="I358" s="220"/>
      <c r="J358" s="221">
        <f>ROUND(I358*H358,2)</f>
        <v>0</v>
      </c>
      <c r="K358" s="222"/>
      <c r="L358" s="44"/>
      <c r="M358" s="223" t="s">
        <v>1</v>
      </c>
      <c r="N358" s="224" t="s">
        <v>41</v>
      </c>
      <c r="O358" s="91"/>
      <c r="P358" s="225">
        <f>O358*H358</f>
        <v>0</v>
      </c>
      <c r="Q358" s="225">
        <v>0</v>
      </c>
      <c r="R358" s="225">
        <f>Q358*H358</f>
        <v>0</v>
      </c>
      <c r="S358" s="225">
        <v>0</v>
      </c>
      <c r="T358" s="226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7" t="s">
        <v>146</v>
      </c>
      <c r="AT358" s="227" t="s">
        <v>142</v>
      </c>
      <c r="AU358" s="227" t="s">
        <v>86</v>
      </c>
      <c r="AY358" s="17" t="s">
        <v>140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7" t="s">
        <v>84</v>
      </c>
      <c r="BK358" s="228">
        <f>ROUND(I358*H358,2)</f>
        <v>0</v>
      </c>
      <c r="BL358" s="17" t="s">
        <v>146</v>
      </c>
      <c r="BM358" s="227" t="s">
        <v>444</v>
      </c>
    </row>
    <row r="359" s="2" customFormat="1">
      <c r="A359" s="38"/>
      <c r="B359" s="39"/>
      <c r="C359" s="40"/>
      <c r="D359" s="229" t="s">
        <v>148</v>
      </c>
      <c r="E359" s="40"/>
      <c r="F359" s="230" t="s">
        <v>445</v>
      </c>
      <c r="G359" s="40"/>
      <c r="H359" s="40"/>
      <c r="I359" s="231"/>
      <c r="J359" s="40"/>
      <c r="K359" s="40"/>
      <c r="L359" s="44"/>
      <c r="M359" s="232"/>
      <c r="N359" s="233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148</v>
      </c>
      <c r="AU359" s="17" t="s">
        <v>86</v>
      </c>
    </row>
    <row r="360" s="12" customFormat="1" ht="25.92" customHeight="1">
      <c r="A360" s="12"/>
      <c r="B360" s="199"/>
      <c r="C360" s="200"/>
      <c r="D360" s="201" t="s">
        <v>75</v>
      </c>
      <c r="E360" s="202" t="s">
        <v>446</v>
      </c>
      <c r="F360" s="202" t="s">
        <v>447</v>
      </c>
      <c r="G360" s="200"/>
      <c r="H360" s="200"/>
      <c r="I360" s="203"/>
      <c r="J360" s="204">
        <f>BK360</f>
        <v>0</v>
      </c>
      <c r="K360" s="200"/>
      <c r="L360" s="205"/>
      <c r="M360" s="206"/>
      <c r="N360" s="207"/>
      <c r="O360" s="207"/>
      <c r="P360" s="208">
        <f>P361+P381+P408+P430+P433+P442+P467+P470+P473+P506+P524+P539+P544+P552</f>
        <v>0</v>
      </c>
      <c r="Q360" s="207"/>
      <c r="R360" s="208">
        <f>R361+R381+R408+R430+R433+R442+R467+R470+R473+R506+R524+R539+R544+R552</f>
        <v>0</v>
      </c>
      <c r="S360" s="207"/>
      <c r="T360" s="209">
        <f>T361+T381+T408+T430+T433+T442+T467+T470+T473+T506+T524+T539+T544+T552</f>
        <v>513.5558091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0" t="s">
        <v>86</v>
      </c>
      <c r="AT360" s="211" t="s">
        <v>75</v>
      </c>
      <c r="AU360" s="211" t="s">
        <v>76</v>
      </c>
      <c r="AY360" s="210" t="s">
        <v>140</v>
      </c>
      <c r="BK360" s="212">
        <f>BK361+BK381+BK408+BK430+BK433+BK442+BK467+BK470+BK473+BK506+BK524+BK539+BK544+BK552</f>
        <v>0</v>
      </c>
    </row>
    <row r="361" s="12" customFormat="1" ht="22.8" customHeight="1">
      <c r="A361" s="12"/>
      <c r="B361" s="199"/>
      <c r="C361" s="200"/>
      <c r="D361" s="201" t="s">
        <v>75</v>
      </c>
      <c r="E361" s="213" t="s">
        <v>448</v>
      </c>
      <c r="F361" s="213" t="s">
        <v>449</v>
      </c>
      <c r="G361" s="200"/>
      <c r="H361" s="200"/>
      <c r="I361" s="203"/>
      <c r="J361" s="214">
        <f>BK361</f>
        <v>0</v>
      </c>
      <c r="K361" s="200"/>
      <c r="L361" s="205"/>
      <c r="M361" s="206"/>
      <c r="N361" s="207"/>
      <c r="O361" s="207"/>
      <c r="P361" s="208">
        <f>SUM(P362:P380)</f>
        <v>0</v>
      </c>
      <c r="Q361" s="207"/>
      <c r="R361" s="208">
        <f>SUM(R362:R380)</f>
        <v>0</v>
      </c>
      <c r="S361" s="207"/>
      <c r="T361" s="209">
        <f>SUM(T362:T380)</f>
        <v>11.046199999999998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10" t="s">
        <v>86</v>
      </c>
      <c r="AT361" s="211" t="s">
        <v>75</v>
      </c>
      <c r="AU361" s="211" t="s">
        <v>84</v>
      </c>
      <c r="AY361" s="210" t="s">
        <v>140</v>
      </c>
      <c r="BK361" s="212">
        <f>SUM(BK362:BK380)</f>
        <v>0</v>
      </c>
    </row>
    <row r="362" s="2" customFormat="1" ht="33" customHeight="1">
      <c r="A362" s="38"/>
      <c r="B362" s="39"/>
      <c r="C362" s="215" t="s">
        <v>450</v>
      </c>
      <c r="D362" s="215" t="s">
        <v>142</v>
      </c>
      <c r="E362" s="216" t="s">
        <v>451</v>
      </c>
      <c r="F362" s="217" t="s">
        <v>452</v>
      </c>
      <c r="G362" s="218" t="s">
        <v>157</v>
      </c>
      <c r="H362" s="219">
        <v>949.3</v>
      </c>
      <c r="I362" s="220"/>
      <c r="J362" s="221">
        <f>ROUND(I362*H362,2)</f>
        <v>0</v>
      </c>
      <c r="K362" s="222"/>
      <c r="L362" s="44"/>
      <c r="M362" s="223" t="s">
        <v>1</v>
      </c>
      <c r="N362" s="224" t="s">
        <v>41</v>
      </c>
      <c r="O362" s="91"/>
      <c r="P362" s="225">
        <f>O362*H362</f>
        <v>0</v>
      </c>
      <c r="Q362" s="225">
        <v>0</v>
      </c>
      <c r="R362" s="225">
        <f>Q362*H362</f>
        <v>0</v>
      </c>
      <c r="S362" s="225">
        <v>0.0017</v>
      </c>
      <c r="T362" s="226">
        <f>S362*H362</f>
        <v>1.6138099999999997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7" t="s">
        <v>231</v>
      </c>
      <c r="AT362" s="227" t="s">
        <v>142</v>
      </c>
      <c r="AU362" s="227" t="s">
        <v>86</v>
      </c>
      <c r="AY362" s="17" t="s">
        <v>140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17" t="s">
        <v>84</v>
      </c>
      <c r="BK362" s="228">
        <f>ROUND(I362*H362,2)</f>
        <v>0</v>
      </c>
      <c r="BL362" s="17" t="s">
        <v>231</v>
      </c>
      <c r="BM362" s="227" t="s">
        <v>453</v>
      </c>
    </row>
    <row r="363" s="2" customFormat="1">
      <c r="A363" s="38"/>
      <c r="B363" s="39"/>
      <c r="C363" s="40"/>
      <c r="D363" s="229" t="s">
        <v>148</v>
      </c>
      <c r="E363" s="40"/>
      <c r="F363" s="230" t="s">
        <v>454</v>
      </c>
      <c r="G363" s="40"/>
      <c r="H363" s="40"/>
      <c r="I363" s="231"/>
      <c r="J363" s="40"/>
      <c r="K363" s="40"/>
      <c r="L363" s="44"/>
      <c r="M363" s="232"/>
      <c r="N363" s="233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148</v>
      </c>
      <c r="AU363" s="17" t="s">
        <v>86</v>
      </c>
    </row>
    <row r="364" s="13" customFormat="1">
      <c r="A364" s="13"/>
      <c r="B364" s="234"/>
      <c r="C364" s="235"/>
      <c r="D364" s="229" t="s">
        <v>175</v>
      </c>
      <c r="E364" s="236" t="s">
        <v>1</v>
      </c>
      <c r="F364" s="237" t="s">
        <v>329</v>
      </c>
      <c r="G364" s="235"/>
      <c r="H364" s="236" t="s">
        <v>1</v>
      </c>
      <c r="I364" s="238"/>
      <c r="J364" s="235"/>
      <c r="K364" s="235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175</v>
      </c>
      <c r="AU364" s="243" t="s">
        <v>86</v>
      </c>
      <c r="AV364" s="13" t="s">
        <v>84</v>
      </c>
      <c r="AW364" s="13" t="s">
        <v>32</v>
      </c>
      <c r="AX364" s="13" t="s">
        <v>76</v>
      </c>
      <c r="AY364" s="243" t="s">
        <v>140</v>
      </c>
    </row>
    <row r="365" s="14" customFormat="1">
      <c r="A365" s="14"/>
      <c r="B365" s="244"/>
      <c r="C365" s="245"/>
      <c r="D365" s="229" t="s">
        <v>175</v>
      </c>
      <c r="E365" s="246" t="s">
        <v>1</v>
      </c>
      <c r="F365" s="247" t="s">
        <v>342</v>
      </c>
      <c r="G365" s="245"/>
      <c r="H365" s="248">
        <v>949.3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175</v>
      </c>
      <c r="AU365" s="254" t="s">
        <v>86</v>
      </c>
      <c r="AV365" s="14" t="s">
        <v>86</v>
      </c>
      <c r="AW365" s="14" t="s">
        <v>32</v>
      </c>
      <c r="AX365" s="14" t="s">
        <v>76</v>
      </c>
      <c r="AY365" s="254" t="s">
        <v>140</v>
      </c>
    </row>
    <row r="366" s="15" customFormat="1">
      <c r="A366" s="15"/>
      <c r="B366" s="255"/>
      <c r="C366" s="256"/>
      <c r="D366" s="229" t="s">
        <v>175</v>
      </c>
      <c r="E366" s="257" t="s">
        <v>1</v>
      </c>
      <c r="F366" s="258" t="s">
        <v>178</v>
      </c>
      <c r="G366" s="256"/>
      <c r="H366" s="259">
        <v>949.3</v>
      </c>
      <c r="I366" s="260"/>
      <c r="J366" s="256"/>
      <c r="K366" s="256"/>
      <c r="L366" s="261"/>
      <c r="M366" s="262"/>
      <c r="N366" s="263"/>
      <c r="O366" s="263"/>
      <c r="P366" s="263"/>
      <c r="Q366" s="263"/>
      <c r="R366" s="263"/>
      <c r="S366" s="263"/>
      <c r="T366" s="264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5" t="s">
        <v>175</v>
      </c>
      <c r="AU366" s="265" t="s">
        <v>86</v>
      </c>
      <c r="AV366" s="15" t="s">
        <v>146</v>
      </c>
      <c r="AW366" s="15" t="s">
        <v>32</v>
      </c>
      <c r="AX366" s="15" t="s">
        <v>84</v>
      </c>
      <c r="AY366" s="265" t="s">
        <v>140</v>
      </c>
    </row>
    <row r="367" s="2" customFormat="1" ht="33" customHeight="1">
      <c r="A367" s="38"/>
      <c r="B367" s="39"/>
      <c r="C367" s="215" t="s">
        <v>455</v>
      </c>
      <c r="D367" s="215" t="s">
        <v>142</v>
      </c>
      <c r="E367" s="216" t="s">
        <v>456</v>
      </c>
      <c r="F367" s="217" t="s">
        <v>457</v>
      </c>
      <c r="G367" s="218" t="s">
        <v>157</v>
      </c>
      <c r="H367" s="219">
        <v>1332.1400000000002</v>
      </c>
      <c r="I367" s="220"/>
      <c r="J367" s="221">
        <f>ROUND(I367*H367,2)</f>
        <v>0</v>
      </c>
      <c r="K367" s="222"/>
      <c r="L367" s="44"/>
      <c r="M367" s="223" t="s">
        <v>1</v>
      </c>
      <c r="N367" s="224" t="s">
        <v>41</v>
      </c>
      <c r="O367" s="91"/>
      <c r="P367" s="225">
        <f>O367*H367</f>
        <v>0</v>
      </c>
      <c r="Q367" s="225">
        <v>0</v>
      </c>
      <c r="R367" s="225">
        <f>Q367*H367</f>
        <v>0</v>
      </c>
      <c r="S367" s="225">
        <v>0.0055</v>
      </c>
      <c r="T367" s="226">
        <f>S367*H367</f>
        <v>7.32677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7" t="s">
        <v>231</v>
      </c>
      <c r="AT367" s="227" t="s">
        <v>142</v>
      </c>
      <c r="AU367" s="227" t="s">
        <v>86</v>
      </c>
      <c r="AY367" s="17" t="s">
        <v>140</v>
      </c>
      <c r="BE367" s="228">
        <f>IF(N367="základní",J367,0)</f>
        <v>0</v>
      </c>
      <c r="BF367" s="228">
        <f>IF(N367="snížená",J367,0)</f>
        <v>0</v>
      </c>
      <c r="BG367" s="228">
        <f>IF(N367="zákl. přenesená",J367,0)</f>
        <v>0</v>
      </c>
      <c r="BH367" s="228">
        <f>IF(N367="sníž. přenesená",J367,0)</f>
        <v>0</v>
      </c>
      <c r="BI367" s="228">
        <f>IF(N367="nulová",J367,0)</f>
        <v>0</v>
      </c>
      <c r="BJ367" s="17" t="s">
        <v>84</v>
      </c>
      <c r="BK367" s="228">
        <f>ROUND(I367*H367,2)</f>
        <v>0</v>
      </c>
      <c r="BL367" s="17" t="s">
        <v>231</v>
      </c>
      <c r="BM367" s="227" t="s">
        <v>458</v>
      </c>
    </row>
    <row r="368" s="2" customFormat="1">
      <c r="A368" s="38"/>
      <c r="B368" s="39"/>
      <c r="C368" s="40"/>
      <c r="D368" s="229" t="s">
        <v>148</v>
      </c>
      <c r="E368" s="40"/>
      <c r="F368" s="230" t="s">
        <v>459</v>
      </c>
      <c r="G368" s="40"/>
      <c r="H368" s="40"/>
      <c r="I368" s="231"/>
      <c r="J368" s="40"/>
      <c r="K368" s="40"/>
      <c r="L368" s="44"/>
      <c r="M368" s="232"/>
      <c r="N368" s="233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148</v>
      </c>
      <c r="AU368" s="17" t="s">
        <v>86</v>
      </c>
    </row>
    <row r="369" s="13" customFormat="1">
      <c r="A369" s="13"/>
      <c r="B369" s="234"/>
      <c r="C369" s="235"/>
      <c r="D369" s="229" t="s">
        <v>175</v>
      </c>
      <c r="E369" s="236" t="s">
        <v>1</v>
      </c>
      <c r="F369" s="237" t="s">
        <v>327</v>
      </c>
      <c r="G369" s="235"/>
      <c r="H369" s="236" t="s">
        <v>1</v>
      </c>
      <c r="I369" s="238"/>
      <c r="J369" s="235"/>
      <c r="K369" s="235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175</v>
      </c>
      <c r="AU369" s="243" t="s">
        <v>86</v>
      </c>
      <c r="AV369" s="13" t="s">
        <v>84</v>
      </c>
      <c r="AW369" s="13" t="s">
        <v>32</v>
      </c>
      <c r="AX369" s="13" t="s">
        <v>76</v>
      </c>
      <c r="AY369" s="243" t="s">
        <v>140</v>
      </c>
    </row>
    <row r="370" s="14" customFormat="1">
      <c r="A370" s="14"/>
      <c r="B370" s="244"/>
      <c r="C370" s="245"/>
      <c r="D370" s="229" t="s">
        <v>175</v>
      </c>
      <c r="E370" s="246" t="s">
        <v>1</v>
      </c>
      <c r="F370" s="247" t="s">
        <v>460</v>
      </c>
      <c r="G370" s="245"/>
      <c r="H370" s="248">
        <v>382.84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175</v>
      </c>
      <c r="AU370" s="254" t="s">
        <v>86</v>
      </c>
      <c r="AV370" s="14" t="s">
        <v>86</v>
      </c>
      <c r="AW370" s="14" t="s">
        <v>32</v>
      </c>
      <c r="AX370" s="14" t="s">
        <v>76</v>
      </c>
      <c r="AY370" s="254" t="s">
        <v>140</v>
      </c>
    </row>
    <row r="371" s="13" customFormat="1">
      <c r="A371" s="13"/>
      <c r="B371" s="234"/>
      <c r="C371" s="235"/>
      <c r="D371" s="229" t="s">
        <v>175</v>
      </c>
      <c r="E371" s="236" t="s">
        <v>1</v>
      </c>
      <c r="F371" s="237" t="s">
        <v>329</v>
      </c>
      <c r="G371" s="235"/>
      <c r="H371" s="236" t="s">
        <v>1</v>
      </c>
      <c r="I371" s="238"/>
      <c r="J371" s="235"/>
      <c r="K371" s="235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175</v>
      </c>
      <c r="AU371" s="243" t="s">
        <v>86</v>
      </c>
      <c r="AV371" s="13" t="s">
        <v>84</v>
      </c>
      <c r="AW371" s="13" t="s">
        <v>32</v>
      </c>
      <c r="AX371" s="13" t="s">
        <v>76</v>
      </c>
      <c r="AY371" s="243" t="s">
        <v>140</v>
      </c>
    </row>
    <row r="372" s="14" customFormat="1">
      <c r="A372" s="14"/>
      <c r="B372" s="244"/>
      <c r="C372" s="245"/>
      <c r="D372" s="229" t="s">
        <v>175</v>
      </c>
      <c r="E372" s="246" t="s">
        <v>1</v>
      </c>
      <c r="F372" s="247" t="s">
        <v>342</v>
      </c>
      <c r="G372" s="245"/>
      <c r="H372" s="248">
        <v>949.3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175</v>
      </c>
      <c r="AU372" s="254" t="s">
        <v>86</v>
      </c>
      <c r="AV372" s="14" t="s">
        <v>86</v>
      </c>
      <c r="AW372" s="14" t="s">
        <v>32</v>
      </c>
      <c r="AX372" s="14" t="s">
        <v>76</v>
      </c>
      <c r="AY372" s="254" t="s">
        <v>140</v>
      </c>
    </row>
    <row r="373" s="15" customFormat="1">
      <c r="A373" s="15"/>
      <c r="B373" s="255"/>
      <c r="C373" s="256"/>
      <c r="D373" s="229" t="s">
        <v>175</v>
      </c>
      <c r="E373" s="257" t="s">
        <v>1</v>
      </c>
      <c r="F373" s="258" t="s">
        <v>178</v>
      </c>
      <c r="G373" s="256"/>
      <c r="H373" s="259">
        <v>1332.1399999999998</v>
      </c>
      <c r="I373" s="260"/>
      <c r="J373" s="256"/>
      <c r="K373" s="256"/>
      <c r="L373" s="261"/>
      <c r="M373" s="262"/>
      <c r="N373" s="263"/>
      <c r="O373" s="263"/>
      <c r="P373" s="263"/>
      <c r="Q373" s="263"/>
      <c r="R373" s="263"/>
      <c r="S373" s="263"/>
      <c r="T373" s="264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5" t="s">
        <v>175</v>
      </c>
      <c r="AU373" s="265" t="s">
        <v>86</v>
      </c>
      <c r="AV373" s="15" t="s">
        <v>146</v>
      </c>
      <c r="AW373" s="15" t="s">
        <v>32</v>
      </c>
      <c r="AX373" s="15" t="s">
        <v>84</v>
      </c>
      <c r="AY373" s="265" t="s">
        <v>140</v>
      </c>
    </row>
    <row r="374" s="2" customFormat="1" ht="33" customHeight="1">
      <c r="A374" s="38"/>
      <c r="B374" s="39"/>
      <c r="C374" s="215" t="s">
        <v>461</v>
      </c>
      <c r="D374" s="215" t="s">
        <v>142</v>
      </c>
      <c r="E374" s="216" t="s">
        <v>456</v>
      </c>
      <c r="F374" s="217" t="s">
        <v>457</v>
      </c>
      <c r="G374" s="218" t="s">
        <v>157</v>
      </c>
      <c r="H374" s="219">
        <v>382.84</v>
      </c>
      <c r="I374" s="220"/>
      <c r="J374" s="221">
        <f>ROUND(I374*H374,2)</f>
        <v>0</v>
      </c>
      <c r="K374" s="222"/>
      <c r="L374" s="44"/>
      <c r="M374" s="223" t="s">
        <v>1</v>
      </c>
      <c r="N374" s="224" t="s">
        <v>41</v>
      </c>
      <c r="O374" s="91"/>
      <c r="P374" s="225">
        <f>O374*H374</f>
        <v>0</v>
      </c>
      <c r="Q374" s="225">
        <v>0</v>
      </c>
      <c r="R374" s="225">
        <f>Q374*H374</f>
        <v>0</v>
      </c>
      <c r="S374" s="225">
        <v>0.0055</v>
      </c>
      <c r="T374" s="226">
        <f>S374*H374</f>
        <v>2.1056199999999996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7" t="s">
        <v>231</v>
      </c>
      <c r="AT374" s="227" t="s">
        <v>142</v>
      </c>
      <c r="AU374" s="227" t="s">
        <v>86</v>
      </c>
      <c r="AY374" s="17" t="s">
        <v>140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17" t="s">
        <v>84</v>
      </c>
      <c r="BK374" s="228">
        <f>ROUND(I374*H374,2)</f>
        <v>0</v>
      </c>
      <c r="BL374" s="17" t="s">
        <v>231</v>
      </c>
      <c r="BM374" s="227" t="s">
        <v>462</v>
      </c>
    </row>
    <row r="375" s="2" customFormat="1">
      <c r="A375" s="38"/>
      <c r="B375" s="39"/>
      <c r="C375" s="40"/>
      <c r="D375" s="229" t="s">
        <v>148</v>
      </c>
      <c r="E375" s="40"/>
      <c r="F375" s="230" t="s">
        <v>459</v>
      </c>
      <c r="G375" s="40"/>
      <c r="H375" s="40"/>
      <c r="I375" s="231"/>
      <c r="J375" s="40"/>
      <c r="K375" s="40"/>
      <c r="L375" s="44"/>
      <c r="M375" s="232"/>
      <c r="N375" s="233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148</v>
      </c>
      <c r="AU375" s="17" t="s">
        <v>86</v>
      </c>
    </row>
    <row r="376" s="13" customFormat="1">
      <c r="A376" s="13"/>
      <c r="B376" s="234"/>
      <c r="C376" s="235"/>
      <c r="D376" s="229" t="s">
        <v>175</v>
      </c>
      <c r="E376" s="236" t="s">
        <v>1</v>
      </c>
      <c r="F376" s="237" t="s">
        <v>327</v>
      </c>
      <c r="G376" s="235"/>
      <c r="H376" s="236" t="s">
        <v>1</v>
      </c>
      <c r="I376" s="238"/>
      <c r="J376" s="235"/>
      <c r="K376" s="235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175</v>
      </c>
      <c r="AU376" s="243" t="s">
        <v>86</v>
      </c>
      <c r="AV376" s="13" t="s">
        <v>84</v>
      </c>
      <c r="AW376" s="13" t="s">
        <v>32</v>
      </c>
      <c r="AX376" s="13" t="s">
        <v>76</v>
      </c>
      <c r="AY376" s="243" t="s">
        <v>140</v>
      </c>
    </row>
    <row r="377" s="14" customFormat="1">
      <c r="A377" s="14"/>
      <c r="B377" s="244"/>
      <c r="C377" s="245"/>
      <c r="D377" s="229" t="s">
        <v>175</v>
      </c>
      <c r="E377" s="246" t="s">
        <v>1</v>
      </c>
      <c r="F377" s="247" t="s">
        <v>460</v>
      </c>
      <c r="G377" s="245"/>
      <c r="H377" s="248">
        <v>382.84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175</v>
      </c>
      <c r="AU377" s="254" t="s">
        <v>86</v>
      </c>
      <c r="AV377" s="14" t="s">
        <v>86</v>
      </c>
      <c r="AW377" s="14" t="s">
        <v>32</v>
      </c>
      <c r="AX377" s="14" t="s">
        <v>76</v>
      </c>
      <c r="AY377" s="254" t="s">
        <v>140</v>
      </c>
    </row>
    <row r="378" s="15" customFormat="1">
      <c r="A378" s="15"/>
      <c r="B378" s="255"/>
      <c r="C378" s="256"/>
      <c r="D378" s="229" t="s">
        <v>175</v>
      </c>
      <c r="E378" s="257" t="s">
        <v>1</v>
      </c>
      <c r="F378" s="258" t="s">
        <v>178</v>
      </c>
      <c r="G378" s="256"/>
      <c r="H378" s="259">
        <v>382.84</v>
      </c>
      <c r="I378" s="260"/>
      <c r="J378" s="256"/>
      <c r="K378" s="256"/>
      <c r="L378" s="261"/>
      <c r="M378" s="262"/>
      <c r="N378" s="263"/>
      <c r="O378" s="263"/>
      <c r="P378" s="263"/>
      <c r="Q378" s="263"/>
      <c r="R378" s="263"/>
      <c r="S378" s="263"/>
      <c r="T378" s="264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5" t="s">
        <v>175</v>
      </c>
      <c r="AU378" s="265" t="s">
        <v>86</v>
      </c>
      <c r="AV378" s="15" t="s">
        <v>146</v>
      </c>
      <c r="AW378" s="15" t="s">
        <v>32</v>
      </c>
      <c r="AX378" s="15" t="s">
        <v>84</v>
      </c>
      <c r="AY378" s="265" t="s">
        <v>140</v>
      </c>
    </row>
    <row r="379" s="2" customFormat="1" ht="24.15" customHeight="1">
      <c r="A379" s="38"/>
      <c r="B379" s="39"/>
      <c r="C379" s="215" t="s">
        <v>463</v>
      </c>
      <c r="D379" s="215" t="s">
        <v>142</v>
      </c>
      <c r="E379" s="216" t="s">
        <v>464</v>
      </c>
      <c r="F379" s="217" t="s">
        <v>465</v>
      </c>
      <c r="G379" s="218" t="s">
        <v>466</v>
      </c>
      <c r="H379" s="277"/>
      <c r="I379" s="220"/>
      <c r="J379" s="221">
        <f>ROUND(I379*H379,2)</f>
        <v>0</v>
      </c>
      <c r="K379" s="222"/>
      <c r="L379" s="44"/>
      <c r="M379" s="223" t="s">
        <v>1</v>
      </c>
      <c r="N379" s="224" t="s">
        <v>41</v>
      </c>
      <c r="O379" s="91"/>
      <c r="P379" s="225">
        <f>O379*H379</f>
        <v>0</v>
      </c>
      <c r="Q379" s="225">
        <v>0</v>
      </c>
      <c r="R379" s="225">
        <f>Q379*H379</f>
        <v>0</v>
      </c>
      <c r="S379" s="225">
        <v>0</v>
      </c>
      <c r="T379" s="22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7" t="s">
        <v>231</v>
      </c>
      <c r="AT379" s="227" t="s">
        <v>142</v>
      </c>
      <c r="AU379" s="227" t="s">
        <v>86</v>
      </c>
      <c r="AY379" s="17" t="s">
        <v>140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17" t="s">
        <v>84</v>
      </c>
      <c r="BK379" s="228">
        <f>ROUND(I379*H379,2)</f>
        <v>0</v>
      </c>
      <c r="BL379" s="17" t="s">
        <v>231</v>
      </c>
      <c r="BM379" s="227" t="s">
        <v>467</v>
      </c>
    </row>
    <row r="380" s="2" customFormat="1">
      <c r="A380" s="38"/>
      <c r="B380" s="39"/>
      <c r="C380" s="40"/>
      <c r="D380" s="229" t="s">
        <v>148</v>
      </c>
      <c r="E380" s="40"/>
      <c r="F380" s="230" t="s">
        <v>468</v>
      </c>
      <c r="G380" s="40"/>
      <c r="H380" s="40"/>
      <c r="I380" s="231"/>
      <c r="J380" s="40"/>
      <c r="K380" s="40"/>
      <c r="L380" s="44"/>
      <c r="M380" s="232"/>
      <c r="N380" s="233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148</v>
      </c>
      <c r="AU380" s="17" t="s">
        <v>86</v>
      </c>
    </row>
    <row r="381" s="12" customFormat="1" ht="22.8" customHeight="1">
      <c r="A381" s="12"/>
      <c r="B381" s="199"/>
      <c r="C381" s="200"/>
      <c r="D381" s="201" t="s">
        <v>75</v>
      </c>
      <c r="E381" s="213" t="s">
        <v>469</v>
      </c>
      <c r="F381" s="213" t="s">
        <v>470</v>
      </c>
      <c r="G381" s="200"/>
      <c r="H381" s="200"/>
      <c r="I381" s="203"/>
      <c r="J381" s="214">
        <f>BK381</f>
        <v>0</v>
      </c>
      <c r="K381" s="200"/>
      <c r="L381" s="205"/>
      <c r="M381" s="206"/>
      <c r="N381" s="207"/>
      <c r="O381" s="207"/>
      <c r="P381" s="208">
        <f>SUM(P382:P407)</f>
        <v>0</v>
      </c>
      <c r="Q381" s="207"/>
      <c r="R381" s="208">
        <f>SUM(R382:R407)</f>
        <v>0</v>
      </c>
      <c r="S381" s="207"/>
      <c r="T381" s="209">
        <f>SUM(T382:T407)</f>
        <v>15.687705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10" t="s">
        <v>86</v>
      </c>
      <c r="AT381" s="211" t="s">
        <v>75</v>
      </c>
      <c r="AU381" s="211" t="s">
        <v>84</v>
      </c>
      <c r="AY381" s="210" t="s">
        <v>140</v>
      </c>
      <c r="BK381" s="212">
        <f>SUM(BK382:BK407)</f>
        <v>0</v>
      </c>
    </row>
    <row r="382" s="2" customFormat="1" ht="24.15" customHeight="1">
      <c r="A382" s="38"/>
      <c r="B382" s="39"/>
      <c r="C382" s="215" t="s">
        <v>471</v>
      </c>
      <c r="D382" s="215" t="s">
        <v>142</v>
      </c>
      <c r="E382" s="216" t="s">
        <v>472</v>
      </c>
      <c r="F382" s="217" t="s">
        <v>473</v>
      </c>
      <c r="G382" s="218" t="s">
        <v>157</v>
      </c>
      <c r="H382" s="219">
        <v>302.368</v>
      </c>
      <c r="I382" s="220"/>
      <c r="J382" s="221">
        <f>ROUND(I382*H382,2)</f>
        <v>0</v>
      </c>
      <c r="K382" s="222"/>
      <c r="L382" s="44"/>
      <c r="M382" s="223" t="s">
        <v>1</v>
      </c>
      <c r="N382" s="224" t="s">
        <v>41</v>
      </c>
      <c r="O382" s="91"/>
      <c r="P382" s="225">
        <f>O382*H382</f>
        <v>0</v>
      </c>
      <c r="Q382" s="225">
        <v>0</v>
      </c>
      <c r="R382" s="225">
        <f>Q382*H382</f>
        <v>0</v>
      </c>
      <c r="S382" s="225">
        <v>0.0055</v>
      </c>
      <c r="T382" s="226">
        <f>S382*H382</f>
        <v>1.6630239999999997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7" t="s">
        <v>231</v>
      </c>
      <c r="AT382" s="227" t="s">
        <v>142</v>
      </c>
      <c r="AU382" s="227" t="s">
        <v>86</v>
      </c>
      <c r="AY382" s="17" t="s">
        <v>140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17" t="s">
        <v>84</v>
      </c>
      <c r="BK382" s="228">
        <f>ROUND(I382*H382,2)</f>
        <v>0</v>
      </c>
      <c r="BL382" s="17" t="s">
        <v>231</v>
      </c>
      <c r="BM382" s="227" t="s">
        <v>474</v>
      </c>
    </row>
    <row r="383" s="2" customFormat="1">
      <c r="A383" s="38"/>
      <c r="B383" s="39"/>
      <c r="C383" s="40"/>
      <c r="D383" s="229" t="s">
        <v>148</v>
      </c>
      <c r="E383" s="40"/>
      <c r="F383" s="230" t="s">
        <v>475</v>
      </c>
      <c r="G383" s="40"/>
      <c r="H383" s="40"/>
      <c r="I383" s="231"/>
      <c r="J383" s="40"/>
      <c r="K383" s="40"/>
      <c r="L383" s="44"/>
      <c r="M383" s="232"/>
      <c r="N383" s="233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148</v>
      </c>
      <c r="AU383" s="17" t="s">
        <v>86</v>
      </c>
    </row>
    <row r="384" s="13" customFormat="1">
      <c r="A384" s="13"/>
      <c r="B384" s="234"/>
      <c r="C384" s="235"/>
      <c r="D384" s="229" t="s">
        <v>175</v>
      </c>
      <c r="E384" s="236" t="s">
        <v>1</v>
      </c>
      <c r="F384" s="237" t="s">
        <v>310</v>
      </c>
      <c r="G384" s="235"/>
      <c r="H384" s="236" t="s">
        <v>1</v>
      </c>
      <c r="I384" s="238"/>
      <c r="J384" s="235"/>
      <c r="K384" s="235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175</v>
      </c>
      <c r="AU384" s="243" t="s">
        <v>86</v>
      </c>
      <c r="AV384" s="13" t="s">
        <v>84</v>
      </c>
      <c r="AW384" s="13" t="s">
        <v>32</v>
      </c>
      <c r="AX384" s="13" t="s">
        <v>76</v>
      </c>
      <c r="AY384" s="243" t="s">
        <v>140</v>
      </c>
    </row>
    <row r="385" s="13" customFormat="1">
      <c r="A385" s="13"/>
      <c r="B385" s="234"/>
      <c r="C385" s="235"/>
      <c r="D385" s="229" t="s">
        <v>175</v>
      </c>
      <c r="E385" s="236" t="s">
        <v>1</v>
      </c>
      <c r="F385" s="237" t="s">
        <v>476</v>
      </c>
      <c r="G385" s="235"/>
      <c r="H385" s="236" t="s">
        <v>1</v>
      </c>
      <c r="I385" s="238"/>
      <c r="J385" s="235"/>
      <c r="K385" s="235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175</v>
      </c>
      <c r="AU385" s="243" t="s">
        <v>86</v>
      </c>
      <c r="AV385" s="13" t="s">
        <v>84</v>
      </c>
      <c r="AW385" s="13" t="s">
        <v>32</v>
      </c>
      <c r="AX385" s="13" t="s">
        <v>76</v>
      </c>
      <c r="AY385" s="243" t="s">
        <v>140</v>
      </c>
    </row>
    <row r="386" s="14" customFormat="1">
      <c r="A386" s="14"/>
      <c r="B386" s="244"/>
      <c r="C386" s="245"/>
      <c r="D386" s="229" t="s">
        <v>175</v>
      </c>
      <c r="E386" s="246" t="s">
        <v>1</v>
      </c>
      <c r="F386" s="247" t="s">
        <v>311</v>
      </c>
      <c r="G386" s="245"/>
      <c r="H386" s="248">
        <v>302.368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175</v>
      </c>
      <c r="AU386" s="254" t="s">
        <v>86</v>
      </c>
      <c r="AV386" s="14" t="s">
        <v>86</v>
      </c>
      <c r="AW386" s="14" t="s">
        <v>32</v>
      </c>
      <c r="AX386" s="14" t="s">
        <v>76</v>
      </c>
      <c r="AY386" s="254" t="s">
        <v>140</v>
      </c>
    </row>
    <row r="387" s="15" customFormat="1">
      <c r="A387" s="15"/>
      <c r="B387" s="255"/>
      <c r="C387" s="256"/>
      <c r="D387" s="229" t="s">
        <v>175</v>
      </c>
      <c r="E387" s="257" t="s">
        <v>1</v>
      </c>
      <c r="F387" s="258" t="s">
        <v>178</v>
      </c>
      <c r="G387" s="256"/>
      <c r="H387" s="259">
        <v>302.368</v>
      </c>
      <c r="I387" s="260"/>
      <c r="J387" s="256"/>
      <c r="K387" s="256"/>
      <c r="L387" s="261"/>
      <c r="M387" s="262"/>
      <c r="N387" s="263"/>
      <c r="O387" s="263"/>
      <c r="P387" s="263"/>
      <c r="Q387" s="263"/>
      <c r="R387" s="263"/>
      <c r="S387" s="263"/>
      <c r="T387" s="264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5" t="s">
        <v>175</v>
      </c>
      <c r="AU387" s="265" t="s">
        <v>86</v>
      </c>
      <c r="AV387" s="15" t="s">
        <v>146</v>
      </c>
      <c r="AW387" s="15" t="s">
        <v>32</v>
      </c>
      <c r="AX387" s="15" t="s">
        <v>84</v>
      </c>
      <c r="AY387" s="265" t="s">
        <v>140</v>
      </c>
    </row>
    <row r="388" s="2" customFormat="1" ht="24.15" customHeight="1">
      <c r="A388" s="38"/>
      <c r="B388" s="39"/>
      <c r="C388" s="215" t="s">
        <v>477</v>
      </c>
      <c r="D388" s="215" t="s">
        <v>142</v>
      </c>
      <c r="E388" s="216" t="s">
        <v>472</v>
      </c>
      <c r="F388" s="217" t="s">
        <v>473</v>
      </c>
      <c r="G388" s="218" t="s">
        <v>157</v>
      </c>
      <c r="H388" s="219">
        <v>1340.47</v>
      </c>
      <c r="I388" s="220"/>
      <c r="J388" s="221">
        <f>ROUND(I388*H388,2)</f>
        <v>0</v>
      </c>
      <c r="K388" s="222"/>
      <c r="L388" s="44"/>
      <c r="M388" s="223" t="s">
        <v>1</v>
      </c>
      <c r="N388" s="224" t="s">
        <v>41</v>
      </c>
      <c r="O388" s="91"/>
      <c r="P388" s="225">
        <f>O388*H388</f>
        <v>0</v>
      </c>
      <c r="Q388" s="225">
        <v>0</v>
      </c>
      <c r="R388" s="225">
        <f>Q388*H388</f>
        <v>0</v>
      </c>
      <c r="S388" s="225">
        <v>0.0055</v>
      </c>
      <c r="T388" s="226">
        <f>S388*H388</f>
        <v>7.372585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7" t="s">
        <v>231</v>
      </c>
      <c r="AT388" s="227" t="s">
        <v>142</v>
      </c>
      <c r="AU388" s="227" t="s">
        <v>86</v>
      </c>
      <c r="AY388" s="17" t="s">
        <v>140</v>
      </c>
      <c r="BE388" s="228">
        <f>IF(N388="základní",J388,0)</f>
        <v>0</v>
      </c>
      <c r="BF388" s="228">
        <f>IF(N388="snížená",J388,0)</f>
        <v>0</v>
      </c>
      <c r="BG388" s="228">
        <f>IF(N388="zákl. přenesená",J388,0)</f>
        <v>0</v>
      </c>
      <c r="BH388" s="228">
        <f>IF(N388="sníž. přenesená",J388,0)</f>
        <v>0</v>
      </c>
      <c r="BI388" s="228">
        <f>IF(N388="nulová",J388,0)</f>
        <v>0</v>
      </c>
      <c r="BJ388" s="17" t="s">
        <v>84</v>
      </c>
      <c r="BK388" s="228">
        <f>ROUND(I388*H388,2)</f>
        <v>0</v>
      </c>
      <c r="BL388" s="17" t="s">
        <v>231</v>
      </c>
      <c r="BM388" s="227" t="s">
        <v>478</v>
      </c>
    </row>
    <row r="389" s="2" customFormat="1">
      <c r="A389" s="38"/>
      <c r="B389" s="39"/>
      <c r="C389" s="40"/>
      <c r="D389" s="229" t="s">
        <v>148</v>
      </c>
      <c r="E389" s="40"/>
      <c r="F389" s="230" t="s">
        <v>475</v>
      </c>
      <c r="G389" s="40"/>
      <c r="H389" s="40"/>
      <c r="I389" s="231"/>
      <c r="J389" s="40"/>
      <c r="K389" s="40"/>
      <c r="L389" s="44"/>
      <c r="M389" s="232"/>
      <c r="N389" s="233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148</v>
      </c>
      <c r="AU389" s="17" t="s">
        <v>86</v>
      </c>
    </row>
    <row r="390" s="13" customFormat="1">
      <c r="A390" s="13"/>
      <c r="B390" s="234"/>
      <c r="C390" s="235"/>
      <c r="D390" s="229" t="s">
        <v>175</v>
      </c>
      <c r="E390" s="236" t="s">
        <v>1</v>
      </c>
      <c r="F390" s="237" t="s">
        <v>479</v>
      </c>
      <c r="G390" s="235"/>
      <c r="H390" s="236" t="s">
        <v>1</v>
      </c>
      <c r="I390" s="238"/>
      <c r="J390" s="235"/>
      <c r="K390" s="235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175</v>
      </c>
      <c r="AU390" s="243" t="s">
        <v>86</v>
      </c>
      <c r="AV390" s="13" t="s">
        <v>84</v>
      </c>
      <c r="AW390" s="13" t="s">
        <v>32</v>
      </c>
      <c r="AX390" s="13" t="s">
        <v>76</v>
      </c>
      <c r="AY390" s="243" t="s">
        <v>140</v>
      </c>
    </row>
    <row r="391" s="13" customFormat="1">
      <c r="A391" s="13"/>
      <c r="B391" s="234"/>
      <c r="C391" s="235"/>
      <c r="D391" s="229" t="s">
        <v>175</v>
      </c>
      <c r="E391" s="236" t="s">
        <v>1</v>
      </c>
      <c r="F391" s="237" t="s">
        <v>480</v>
      </c>
      <c r="G391" s="235"/>
      <c r="H391" s="236" t="s">
        <v>1</v>
      </c>
      <c r="I391" s="238"/>
      <c r="J391" s="235"/>
      <c r="K391" s="235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175</v>
      </c>
      <c r="AU391" s="243" t="s">
        <v>86</v>
      </c>
      <c r="AV391" s="13" t="s">
        <v>84</v>
      </c>
      <c r="AW391" s="13" t="s">
        <v>32</v>
      </c>
      <c r="AX391" s="13" t="s">
        <v>76</v>
      </c>
      <c r="AY391" s="243" t="s">
        <v>140</v>
      </c>
    </row>
    <row r="392" s="14" customFormat="1">
      <c r="A392" s="14"/>
      <c r="B392" s="244"/>
      <c r="C392" s="245"/>
      <c r="D392" s="229" t="s">
        <v>175</v>
      </c>
      <c r="E392" s="246" t="s">
        <v>1</v>
      </c>
      <c r="F392" s="247" t="s">
        <v>481</v>
      </c>
      <c r="G392" s="245"/>
      <c r="H392" s="248">
        <v>1340.47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175</v>
      </c>
      <c r="AU392" s="254" t="s">
        <v>86</v>
      </c>
      <c r="AV392" s="14" t="s">
        <v>86</v>
      </c>
      <c r="AW392" s="14" t="s">
        <v>32</v>
      </c>
      <c r="AX392" s="14" t="s">
        <v>76</v>
      </c>
      <c r="AY392" s="254" t="s">
        <v>140</v>
      </c>
    </row>
    <row r="393" s="15" customFormat="1">
      <c r="A393" s="15"/>
      <c r="B393" s="255"/>
      <c r="C393" s="256"/>
      <c r="D393" s="229" t="s">
        <v>175</v>
      </c>
      <c r="E393" s="257" t="s">
        <v>1</v>
      </c>
      <c r="F393" s="258" t="s">
        <v>178</v>
      </c>
      <c r="G393" s="256"/>
      <c r="H393" s="259">
        <v>1340.47</v>
      </c>
      <c r="I393" s="260"/>
      <c r="J393" s="256"/>
      <c r="K393" s="256"/>
      <c r="L393" s="261"/>
      <c r="M393" s="262"/>
      <c r="N393" s="263"/>
      <c r="O393" s="263"/>
      <c r="P393" s="263"/>
      <c r="Q393" s="263"/>
      <c r="R393" s="263"/>
      <c r="S393" s="263"/>
      <c r="T393" s="264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5" t="s">
        <v>175</v>
      </c>
      <c r="AU393" s="265" t="s">
        <v>86</v>
      </c>
      <c r="AV393" s="15" t="s">
        <v>146</v>
      </c>
      <c r="AW393" s="15" t="s">
        <v>32</v>
      </c>
      <c r="AX393" s="15" t="s">
        <v>84</v>
      </c>
      <c r="AY393" s="265" t="s">
        <v>140</v>
      </c>
    </row>
    <row r="394" s="2" customFormat="1" ht="24.15" customHeight="1">
      <c r="A394" s="38"/>
      <c r="B394" s="39"/>
      <c r="C394" s="215" t="s">
        <v>482</v>
      </c>
      <c r="D394" s="215" t="s">
        <v>142</v>
      </c>
      <c r="E394" s="216" t="s">
        <v>483</v>
      </c>
      <c r="F394" s="217" t="s">
        <v>484</v>
      </c>
      <c r="G394" s="218" t="s">
        <v>157</v>
      </c>
      <c r="H394" s="219">
        <v>302.368</v>
      </c>
      <c r="I394" s="220"/>
      <c r="J394" s="221">
        <f>ROUND(I394*H394,2)</f>
        <v>0</v>
      </c>
      <c r="K394" s="222"/>
      <c r="L394" s="44"/>
      <c r="M394" s="223" t="s">
        <v>1</v>
      </c>
      <c r="N394" s="224" t="s">
        <v>41</v>
      </c>
      <c r="O394" s="91"/>
      <c r="P394" s="225">
        <f>O394*H394</f>
        <v>0</v>
      </c>
      <c r="Q394" s="225">
        <v>0</v>
      </c>
      <c r="R394" s="225">
        <f>Q394*H394</f>
        <v>0</v>
      </c>
      <c r="S394" s="225">
        <v>0.016500000000000002</v>
      </c>
      <c r="T394" s="226">
        <f>S394*H394</f>
        <v>4.989072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7" t="s">
        <v>231</v>
      </c>
      <c r="AT394" s="227" t="s">
        <v>142</v>
      </c>
      <c r="AU394" s="227" t="s">
        <v>86</v>
      </c>
      <c r="AY394" s="17" t="s">
        <v>140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17" t="s">
        <v>84</v>
      </c>
      <c r="BK394" s="228">
        <f>ROUND(I394*H394,2)</f>
        <v>0</v>
      </c>
      <c r="BL394" s="17" t="s">
        <v>231</v>
      </c>
      <c r="BM394" s="227" t="s">
        <v>485</v>
      </c>
    </row>
    <row r="395" s="2" customFormat="1">
      <c r="A395" s="38"/>
      <c r="B395" s="39"/>
      <c r="C395" s="40"/>
      <c r="D395" s="229" t="s">
        <v>148</v>
      </c>
      <c r="E395" s="40"/>
      <c r="F395" s="230" t="s">
        <v>486</v>
      </c>
      <c r="G395" s="40"/>
      <c r="H395" s="40"/>
      <c r="I395" s="231"/>
      <c r="J395" s="40"/>
      <c r="K395" s="40"/>
      <c r="L395" s="44"/>
      <c r="M395" s="232"/>
      <c r="N395" s="233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148</v>
      </c>
      <c r="AU395" s="17" t="s">
        <v>86</v>
      </c>
    </row>
    <row r="396" s="13" customFormat="1">
      <c r="A396" s="13"/>
      <c r="B396" s="234"/>
      <c r="C396" s="235"/>
      <c r="D396" s="229" t="s">
        <v>175</v>
      </c>
      <c r="E396" s="236" t="s">
        <v>1</v>
      </c>
      <c r="F396" s="237" t="s">
        <v>310</v>
      </c>
      <c r="G396" s="235"/>
      <c r="H396" s="236" t="s">
        <v>1</v>
      </c>
      <c r="I396" s="238"/>
      <c r="J396" s="235"/>
      <c r="K396" s="235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175</v>
      </c>
      <c r="AU396" s="243" t="s">
        <v>86</v>
      </c>
      <c r="AV396" s="13" t="s">
        <v>84</v>
      </c>
      <c r="AW396" s="13" t="s">
        <v>32</v>
      </c>
      <c r="AX396" s="13" t="s">
        <v>76</v>
      </c>
      <c r="AY396" s="243" t="s">
        <v>140</v>
      </c>
    </row>
    <row r="397" s="13" customFormat="1">
      <c r="A397" s="13"/>
      <c r="B397" s="234"/>
      <c r="C397" s="235"/>
      <c r="D397" s="229" t="s">
        <v>175</v>
      </c>
      <c r="E397" s="236" t="s">
        <v>1</v>
      </c>
      <c r="F397" s="237" t="s">
        <v>487</v>
      </c>
      <c r="G397" s="235"/>
      <c r="H397" s="236" t="s">
        <v>1</v>
      </c>
      <c r="I397" s="238"/>
      <c r="J397" s="235"/>
      <c r="K397" s="235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175</v>
      </c>
      <c r="AU397" s="243" t="s">
        <v>86</v>
      </c>
      <c r="AV397" s="13" t="s">
        <v>84</v>
      </c>
      <c r="AW397" s="13" t="s">
        <v>32</v>
      </c>
      <c r="AX397" s="13" t="s">
        <v>76</v>
      </c>
      <c r="AY397" s="243" t="s">
        <v>140</v>
      </c>
    </row>
    <row r="398" s="14" customFormat="1">
      <c r="A398" s="14"/>
      <c r="B398" s="244"/>
      <c r="C398" s="245"/>
      <c r="D398" s="229" t="s">
        <v>175</v>
      </c>
      <c r="E398" s="246" t="s">
        <v>1</v>
      </c>
      <c r="F398" s="247" t="s">
        <v>311</v>
      </c>
      <c r="G398" s="245"/>
      <c r="H398" s="248">
        <v>302.368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4" t="s">
        <v>175</v>
      </c>
      <c r="AU398" s="254" t="s">
        <v>86</v>
      </c>
      <c r="AV398" s="14" t="s">
        <v>86</v>
      </c>
      <c r="AW398" s="14" t="s">
        <v>32</v>
      </c>
      <c r="AX398" s="14" t="s">
        <v>76</v>
      </c>
      <c r="AY398" s="254" t="s">
        <v>140</v>
      </c>
    </row>
    <row r="399" s="15" customFormat="1">
      <c r="A399" s="15"/>
      <c r="B399" s="255"/>
      <c r="C399" s="256"/>
      <c r="D399" s="229" t="s">
        <v>175</v>
      </c>
      <c r="E399" s="257" t="s">
        <v>1</v>
      </c>
      <c r="F399" s="258" t="s">
        <v>178</v>
      </c>
      <c r="G399" s="256"/>
      <c r="H399" s="259">
        <v>302.368</v>
      </c>
      <c r="I399" s="260"/>
      <c r="J399" s="256"/>
      <c r="K399" s="256"/>
      <c r="L399" s="261"/>
      <c r="M399" s="262"/>
      <c r="N399" s="263"/>
      <c r="O399" s="263"/>
      <c r="P399" s="263"/>
      <c r="Q399" s="263"/>
      <c r="R399" s="263"/>
      <c r="S399" s="263"/>
      <c r="T399" s="264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5" t="s">
        <v>175</v>
      </c>
      <c r="AU399" s="265" t="s">
        <v>86</v>
      </c>
      <c r="AV399" s="15" t="s">
        <v>146</v>
      </c>
      <c r="AW399" s="15" t="s">
        <v>32</v>
      </c>
      <c r="AX399" s="15" t="s">
        <v>84</v>
      </c>
      <c r="AY399" s="265" t="s">
        <v>140</v>
      </c>
    </row>
    <row r="400" s="2" customFormat="1" ht="33" customHeight="1">
      <c r="A400" s="38"/>
      <c r="B400" s="39"/>
      <c r="C400" s="215" t="s">
        <v>488</v>
      </c>
      <c r="D400" s="215" t="s">
        <v>142</v>
      </c>
      <c r="E400" s="216" t="s">
        <v>489</v>
      </c>
      <c r="F400" s="217" t="s">
        <v>490</v>
      </c>
      <c r="G400" s="218" t="s">
        <v>157</v>
      </c>
      <c r="H400" s="219">
        <v>302.368</v>
      </c>
      <c r="I400" s="220"/>
      <c r="J400" s="221">
        <f>ROUND(I400*H400,2)</f>
        <v>0</v>
      </c>
      <c r="K400" s="222"/>
      <c r="L400" s="44"/>
      <c r="M400" s="223" t="s">
        <v>1</v>
      </c>
      <c r="N400" s="224" t="s">
        <v>41</v>
      </c>
      <c r="O400" s="91"/>
      <c r="P400" s="225">
        <f>O400*H400</f>
        <v>0</v>
      </c>
      <c r="Q400" s="225">
        <v>0</v>
      </c>
      <c r="R400" s="225">
        <f>Q400*H400</f>
        <v>0</v>
      </c>
      <c r="S400" s="225">
        <v>0.0055</v>
      </c>
      <c r="T400" s="226">
        <f>S400*H400</f>
        <v>1.6630239999999997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7" t="s">
        <v>231</v>
      </c>
      <c r="AT400" s="227" t="s">
        <v>142</v>
      </c>
      <c r="AU400" s="227" t="s">
        <v>86</v>
      </c>
      <c r="AY400" s="17" t="s">
        <v>140</v>
      </c>
      <c r="BE400" s="228">
        <f>IF(N400="základní",J400,0)</f>
        <v>0</v>
      </c>
      <c r="BF400" s="228">
        <f>IF(N400="snížená",J400,0)</f>
        <v>0</v>
      </c>
      <c r="BG400" s="228">
        <f>IF(N400="zákl. přenesená",J400,0)</f>
        <v>0</v>
      </c>
      <c r="BH400" s="228">
        <f>IF(N400="sníž. přenesená",J400,0)</f>
        <v>0</v>
      </c>
      <c r="BI400" s="228">
        <f>IF(N400="nulová",J400,0)</f>
        <v>0</v>
      </c>
      <c r="BJ400" s="17" t="s">
        <v>84</v>
      </c>
      <c r="BK400" s="228">
        <f>ROUND(I400*H400,2)</f>
        <v>0</v>
      </c>
      <c r="BL400" s="17" t="s">
        <v>231</v>
      </c>
      <c r="BM400" s="227" t="s">
        <v>491</v>
      </c>
    </row>
    <row r="401" s="2" customFormat="1">
      <c r="A401" s="38"/>
      <c r="B401" s="39"/>
      <c r="C401" s="40"/>
      <c r="D401" s="229" t="s">
        <v>148</v>
      </c>
      <c r="E401" s="40"/>
      <c r="F401" s="230" t="s">
        <v>492</v>
      </c>
      <c r="G401" s="40"/>
      <c r="H401" s="40"/>
      <c r="I401" s="231"/>
      <c r="J401" s="40"/>
      <c r="K401" s="40"/>
      <c r="L401" s="44"/>
      <c r="M401" s="232"/>
      <c r="N401" s="233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148</v>
      </c>
      <c r="AU401" s="17" t="s">
        <v>86</v>
      </c>
    </row>
    <row r="402" s="13" customFormat="1">
      <c r="A402" s="13"/>
      <c r="B402" s="234"/>
      <c r="C402" s="235"/>
      <c r="D402" s="229" t="s">
        <v>175</v>
      </c>
      <c r="E402" s="236" t="s">
        <v>1</v>
      </c>
      <c r="F402" s="237" t="s">
        <v>310</v>
      </c>
      <c r="G402" s="235"/>
      <c r="H402" s="236" t="s">
        <v>1</v>
      </c>
      <c r="I402" s="238"/>
      <c r="J402" s="235"/>
      <c r="K402" s="235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175</v>
      </c>
      <c r="AU402" s="243" t="s">
        <v>86</v>
      </c>
      <c r="AV402" s="13" t="s">
        <v>84</v>
      </c>
      <c r="AW402" s="13" t="s">
        <v>32</v>
      </c>
      <c r="AX402" s="13" t="s">
        <v>76</v>
      </c>
      <c r="AY402" s="243" t="s">
        <v>140</v>
      </c>
    </row>
    <row r="403" s="13" customFormat="1">
      <c r="A403" s="13"/>
      <c r="B403" s="234"/>
      <c r="C403" s="235"/>
      <c r="D403" s="229" t="s">
        <v>175</v>
      </c>
      <c r="E403" s="236" t="s">
        <v>1</v>
      </c>
      <c r="F403" s="237" t="s">
        <v>487</v>
      </c>
      <c r="G403" s="235"/>
      <c r="H403" s="236" t="s">
        <v>1</v>
      </c>
      <c r="I403" s="238"/>
      <c r="J403" s="235"/>
      <c r="K403" s="235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175</v>
      </c>
      <c r="AU403" s="243" t="s">
        <v>86</v>
      </c>
      <c r="AV403" s="13" t="s">
        <v>84</v>
      </c>
      <c r="AW403" s="13" t="s">
        <v>32</v>
      </c>
      <c r="AX403" s="13" t="s">
        <v>76</v>
      </c>
      <c r="AY403" s="243" t="s">
        <v>140</v>
      </c>
    </row>
    <row r="404" s="14" customFormat="1">
      <c r="A404" s="14"/>
      <c r="B404" s="244"/>
      <c r="C404" s="245"/>
      <c r="D404" s="229" t="s">
        <v>175</v>
      </c>
      <c r="E404" s="246" t="s">
        <v>1</v>
      </c>
      <c r="F404" s="247" t="s">
        <v>311</v>
      </c>
      <c r="G404" s="245"/>
      <c r="H404" s="248">
        <v>302.368</v>
      </c>
      <c r="I404" s="249"/>
      <c r="J404" s="245"/>
      <c r="K404" s="245"/>
      <c r="L404" s="250"/>
      <c r="M404" s="251"/>
      <c r="N404" s="252"/>
      <c r="O404" s="252"/>
      <c r="P404" s="252"/>
      <c r="Q404" s="252"/>
      <c r="R404" s="252"/>
      <c r="S404" s="252"/>
      <c r="T404" s="25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4" t="s">
        <v>175</v>
      </c>
      <c r="AU404" s="254" t="s">
        <v>86</v>
      </c>
      <c r="AV404" s="14" t="s">
        <v>86</v>
      </c>
      <c r="AW404" s="14" t="s">
        <v>32</v>
      </c>
      <c r="AX404" s="14" t="s">
        <v>76</v>
      </c>
      <c r="AY404" s="254" t="s">
        <v>140</v>
      </c>
    </row>
    <row r="405" s="15" customFormat="1">
      <c r="A405" s="15"/>
      <c r="B405" s="255"/>
      <c r="C405" s="256"/>
      <c r="D405" s="229" t="s">
        <v>175</v>
      </c>
      <c r="E405" s="257" t="s">
        <v>1</v>
      </c>
      <c r="F405" s="258" t="s">
        <v>178</v>
      </c>
      <c r="G405" s="256"/>
      <c r="H405" s="259">
        <v>302.368</v>
      </c>
      <c r="I405" s="260"/>
      <c r="J405" s="256"/>
      <c r="K405" s="256"/>
      <c r="L405" s="261"/>
      <c r="M405" s="262"/>
      <c r="N405" s="263"/>
      <c r="O405" s="263"/>
      <c r="P405" s="263"/>
      <c r="Q405" s="263"/>
      <c r="R405" s="263"/>
      <c r="S405" s="263"/>
      <c r="T405" s="264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5" t="s">
        <v>175</v>
      </c>
      <c r="AU405" s="265" t="s">
        <v>86</v>
      </c>
      <c r="AV405" s="15" t="s">
        <v>146</v>
      </c>
      <c r="AW405" s="15" t="s">
        <v>32</v>
      </c>
      <c r="AX405" s="15" t="s">
        <v>84</v>
      </c>
      <c r="AY405" s="265" t="s">
        <v>140</v>
      </c>
    </row>
    <row r="406" s="2" customFormat="1" ht="24.15" customHeight="1">
      <c r="A406" s="38"/>
      <c r="B406" s="39"/>
      <c r="C406" s="215" t="s">
        <v>493</v>
      </c>
      <c r="D406" s="215" t="s">
        <v>142</v>
      </c>
      <c r="E406" s="216" t="s">
        <v>494</v>
      </c>
      <c r="F406" s="217" t="s">
        <v>495</v>
      </c>
      <c r="G406" s="218" t="s">
        <v>466</v>
      </c>
      <c r="H406" s="277"/>
      <c r="I406" s="220"/>
      <c r="J406" s="221">
        <f>ROUND(I406*H406,2)</f>
        <v>0</v>
      </c>
      <c r="K406" s="222"/>
      <c r="L406" s="44"/>
      <c r="M406" s="223" t="s">
        <v>1</v>
      </c>
      <c r="N406" s="224" t="s">
        <v>41</v>
      </c>
      <c r="O406" s="91"/>
      <c r="P406" s="225">
        <f>O406*H406</f>
        <v>0</v>
      </c>
      <c r="Q406" s="225">
        <v>0</v>
      </c>
      <c r="R406" s="225">
        <f>Q406*H406</f>
        <v>0</v>
      </c>
      <c r="S406" s="225">
        <v>0</v>
      </c>
      <c r="T406" s="226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7" t="s">
        <v>231</v>
      </c>
      <c r="AT406" s="227" t="s">
        <v>142</v>
      </c>
      <c r="AU406" s="227" t="s">
        <v>86</v>
      </c>
      <c r="AY406" s="17" t="s">
        <v>140</v>
      </c>
      <c r="BE406" s="228">
        <f>IF(N406="základní",J406,0)</f>
        <v>0</v>
      </c>
      <c r="BF406" s="228">
        <f>IF(N406="snížená",J406,0)</f>
        <v>0</v>
      </c>
      <c r="BG406" s="228">
        <f>IF(N406="zákl. přenesená",J406,0)</f>
        <v>0</v>
      </c>
      <c r="BH406" s="228">
        <f>IF(N406="sníž. přenesená",J406,0)</f>
        <v>0</v>
      </c>
      <c r="BI406" s="228">
        <f>IF(N406="nulová",J406,0)</f>
        <v>0</v>
      </c>
      <c r="BJ406" s="17" t="s">
        <v>84</v>
      </c>
      <c r="BK406" s="228">
        <f>ROUND(I406*H406,2)</f>
        <v>0</v>
      </c>
      <c r="BL406" s="17" t="s">
        <v>231</v>
      </c>
      <c r="BM406" s="227" t="s">
        <v>496</v>
      </c>
    </row>
    <row r="407" s="2" customFormat="1">
      <c r="A407" s="38"/>
      <c r="B407" s="39"/>
      <c r="C407" s="40"/>
      <c r="D407" s="229" t="s">
        <v>148</v>
      </c>
      <c r="E407" s="40"/>
      <c r="F407" s="230" t="s">
        <v>497</v>
      </c>
      <c r="G407" s="40"/>
      <c r="H407" s="40"/>
      <c r="I407" s="231"/>
      <c r="J407" s="40"/>
      <c r="K407" s="40"/>
      <c r="L407" s="44"/>
      <c r="M407" s="232"/>
      <c r="N407" s="233"/>
      <c r="O407" s="91"/>
      <c r="P407" s="91"/>
      <c r="Q407" s="91"/>
      <c r="R407" s="91"/>
      <c r="S407" s="91"/>
      <c r="T407" s="92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148</v>
      </c>
      <c r="AU407" s="17" t="s">
        <v>86</v>
      </c>
    </row>
    <row r="408" s="12" customFormat="1" ht="22.8" customHeight="1">
      <c r="A408" s="12"/>
      <c r="B408" s="199"/>
      <c r="C408" s="200"/>
      <c r="D408" s="201" t="s">
        <v>75</v>
      </c>
      <c r="E408" s="213" t="s">
        <v>498</v>
      </c>
      <c r="F408" s="213" t="s">
        <v>499</v>
      </c>
      <c r="G408" s="200"/>
      <c r="H408" s="200"/>
      <c r="I408" s="203"/>
      <c r="J408" s="214">
        <f>BK408</f>
        <v>0</v>
      </c>
      <c r="K408" s="200"/>
      <c r="L408" s="205"/>
      <c r="M408" s="206"/>
      <c r="N408" s="207"/>
      <c r="O408" s="207"/>
      <c r="P408" s="208">
        <f>SUM(P409:P429)</f>
        <v>0</v>
      </c>
      <c r="Q408" s="207"/>
      <c r="R408" s="208">
        <f>SUM(R409:R429)</f>
        <v>0</v>
      </c>
      <c r="S408" s="207"/>
      <c r="T408" s="209">
        <f>SUM(T409:T429)</f>
        <v>69.997524999999992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10" t="s">
        <v>86</v>
      </c>
      <c r="AT408" s="211" t="s">
        <v>75</v>
      </c>
      <c r="AU408" s="211" t="s">
        <v>84</v>
      </c>
      <c r="AY408" s="210" t="s">
        <v>140</v>
      </c>
      <c r="BK408" s="212">
        <f>SUM(BK409:BK429)</f>
        <v>0</v>
      </c>
    </row>
    <row r="409" s="2" customFormat="1" ht="24.15" customHeight="1">
      <c r="A409" s="38"/>
      <c r="B409" s="39"/>
      <c r="C409" s="215" t="s">
        <v>500</v>
      </c>
      <c r="D409" s="215" t="s">
        <v>142</v>
      </c>
      <c r="E409" s="216" t="s">
        <v>501</v>
      </c>
      <c r="F409" s="217" t="s">
        <v>502</v>
      </c>
      <c r="G409" s="218" t="s">
        <v>157</v>
      </c>
      <c r="H409" s="219">
        <v>1332.1400000000002</v>
      </c>
      <c r="I409" s="220"/>
      <c r="J409" s="221">
        <f>ROUND(I409*H409,2)</f>
        <v>0</v>
      </c>
      <c r="K409" s="222"/>
      <c r="L409" s="44"/>
      <c r="M409" s="223" t="s">
        <v>1</v>
      </c>
      <c r="N409" s="224" t="s">
        <v>41</v>
      </c>
      <c r="O409" s="91"/>
      <c r="P409" s="225">
        <f>O409*H409</f>
        <v>0</v>
      </c>
      <c r="Q409" s="225">
        <v>0</v>
      </c>
      <c r="R409" s="225">
        <f>Q409*H409</f>
        <v>0</v>
      </c>
      <c r="S409" s="225">
        <v>0.0025</v>
      </c>
      <c r="T409" s="226">
        <f>S409*H409</f>
        <v>3.33035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7" t="s">
        <v>231</v>
      </c>
      <c r="AT409" s="227" t="s">
        <v>142</v>
      </c>
      <c r="AU409" s="227" t="s">
        <v>86</v>
      </c>
      <c r="AY409" s="17" t="s">
        <v>140</v>
      </c>
      <c r="BE409" s="228">
        <f>IF(N409="základní",J409,0)</f>
        <v>0</v>
      </c>
      <c r="BF409" s="228">
        <f>IF(N409="snížená",J409,0)</f>
        <v>0</v>
      </c>
      <c r="BG409" s="228">
        <f>IF(N409="zákl. přenesená",J409,0)</f>
        <v>0</v>
      </c>
      <c r="BH409" s="228">
        <f>IF(N409="sníž. přenesená",J409,0)</f>
        <v>0</v>
      </c>
      <c r="BI409" s="228">
        <f>IF(N409="nulová",J409,0)</f>
        <v>0</v>
      </c>
      <c r="BJ409" s="17" t="s">
        <v>84</v>
      </c>
      <c r="BK409" s="228">
        <f>ROUND(I409*H409,2)</f>
        <v>0</v>
      </c>
      <c r="BL409" s="17" t="s">
        <v>231</v>
      </c>
      <c r="BM409" s="227" t="s">
        <v>503</v>
      </c>
    </row>
    <row r="410" s="2" customFormat="1">
      <c r="A410" s="38"/>
      <c r="B410" s="39"/>
      <c r="C410" s="40"/>
      <c r="D410" s="229" t="s">
        <v>148</v>
      </c>
      <c r="E410" s="40"/>
      <c r="F410" s="230" t="s">
        <v>504</v>
      </c>
      <c r="G410" s="40"/>
      <c r="H410" s="40"/>
      <c r="I410" s="231"/>
      <c r="J410" s="40"/>
      <c r="K410" s="40"/>
      <c r="L410" s="44"/>
      <c r="M410" s="232"/>
      <c r="N410" s="233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148</v>
      </c>
      <c r="AU410" s="17" t="s">
        <v>86</v>
      </c>
    </row>
    <row r="411" s="13" customFormat="1">
      <c r="A411" s="13"/>
      <c r="B411" s="234"/>
      <c r="C411" s="235"/>
      <c r="D411" s="229" t="s">
        <v>175</v>
      </c>
      <c r="E411" s="236" t="s">
        <v>1</v>
      </c>
      <c r="F411" s="237" t="s">
        <v>327</v>
      </c>
      <c r="G411" s="235"/>
      <c r="H411" s="236" t="s">
        <v>1</v>
      </c>
      <c r="I411" s="238"/>
      <c r="J411" s="235"/>
      <c r="K411" s="235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175</v>
      </c>
      <c r="AU411" s="243" t="s">
        <v>86</v>
      </c>
      <c r="AV411" s="13" t="s">
        <v>84</v>
      </c>
      <c r="AW411" s="13" t="s">
        <v>32</v>
      </c>
      <c r="AX411" s="13" t="s">
        <v>76</v>
      </c>
      <c r="AY411" s="243" t="s">
        <v>140</v>
      </c>
    </row>
    <row r="412" s="14" customFormat="1">
      <c r="A412" s="14"/>
      <c r="B412" s="244"/>
      <c r="C412" s="245"/>
      <c r="D412" s="229" t="s">
        <v>175</v>
      </c>
      <c r="E412" s="246" t="s">
        <v>1</v>
      </c>
      <c r="F412" s="247" t="s">
        <v>460</v>
      </c>
      <c r="G412" s="245"/>
      <c r="H412" s="248">
        <v>382.84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175</v>
      </c>
      <c r="AU412" s="254" t="s">
        <v>86</v>
      </c>
      <c r="AV412" s="14" t="s">
        <v>86</v>
      </c>
      <c r="AW412" s="14" t="s">
        <v>32</v>
      </c>
      <c r="AX412" s="14" t="s">
        <v>76</v>
      </c>
      <c r="AY412" s="254" t="s">
        <v>140</v>
      </c>
    </row>
    <row r="413" s="13" customFormat="1">
      <c r="A413" s="13"/>
      <c r="B413" s="234"/>
      <c r="C413" s="235"/>
      <c r="D413" s="229" t="s">
        <v>175</v>
      </c>
      <c r="E413" s="236" t="s">
        <v>1</v>
      </c>
      <c r="F413" s="237" t="s">
        <v>329</v>
      </c>
      <c r="G413" s="235"/>
      <c r="H413" s="236" t="s">
        <v>1</v>
      </c>
      <c r="I413" s="238"/>
      <c r="J413" s="235"/>
      <c r="K413" s="235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175</v>
      </c>
      <c r="AU413" s="243" t="s">
        <v>86</v>
      </c>
      <c r="AV413" s="13" t="s">
        <v>84</v>
      </c>
      <c r="AW413" s="13" t="s">
        <v>32</v>
      </c>
      <c r="AX413" s="13" t="s">
        <v>76</v>
      </c>
      <c r="AY413" s="243" t="s">
        <v>140</v>
      </c>
    </row>
    <row r="414" s="14" customFormat="1">
      <c r="A414" s="14"/>
      <c r="B414" s="244"/>
      <c r="C414" s="245"/>
      <c r="D414" s="229" t="s">
        <v>175</v>
      </c>
      <c r="E414" s="246" t="s">
        <v>1</v>
      </c>
      <c r="F414" s="247" t="s">
        <v>342</v>
      </c>
      <c r="G414" s="245"/>
      <c r="H414" s="248">
        <v>949.3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4" t="s">
        <v>175</v>
      </c>
      <c r="AU414" s="254" t="s">
        <v>86</v>
      </c>
      <c r="AV414" s="14" t="s">
        <v>86</v>
      </c>
      <c r="AW414" s="14" t="s">
        <v>32</v>
      </c>
      <c r="AX414" s="14" t="s">
        <v>76</v>
      </c>
      <c r="AY414" s="254" t="s">
        <v>140</v>
      </c>
    </row>
    <row r="415" s="15" customFormat="1">
      <c r="A415" s="15"/>
      <c r="B415" s="255"/>
      <c r="C415" s="256"/>
      <c r="D415" s="229" t="s">
        <v>175</v>
      </c>
      <c r="E415" s="257" t="s">
        <v>1</v>
      </c>
      <c r="F415" s="258" t="s">
        <v>178</v>
      </c>
      <c r="G415" s="256"/>
      <c r="H415" s="259">
        <v>1332.1399999999998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5" t="s">
        <v>175</v>
      </c>
      <c r="AU415" s="265" t="s">
        <v>86</v>
      </c>
      <c r="AV415" s="15" t="s">
        <v>146</v>
      </c>
      <c r="AW415" s="15" t="s">
        <v>32</v>
      </c>
      <c r="AX415" s="15" t="s">
        <v>84</v>
      </c>
      <c r="AY415" s="265" t="s">
        <v>140</v>
      </c>
    </row>
    <row r="416" s="2" customFormat="1" ht="24.15" customHeight="1">
      <c r="A416" s="38"/>
      <c r="B416" s="39"/>
      <c r="C416" s="215" t="s">
        <v>505</v>
      </c>
      <c r="D416" s="215" t="s">
        <v>142</v>
      </c>
      <c r="E416" s="216" t="s">
        <v>506</v>
      </c>
      <c r="F416" s="217" t="s">
        <v>507</v>
      </c>
      <c r="G416" s="218" t="s">
        <v>157</v>
      </c>
      <c r="H416" s="219">
        <v>1316.7149999999998</v>
      </c>
      <c r="I416" s="220"/>
      <c r="J416" s="221">
        <f>ROUND(I416*H416,2)</f>
        <v>0</v>
      </c>
      <c r="K416" s="222"/>
      <c r="L416" s="44"/>
      <c r="M416" s="223" t="s">
        <v>1</v>
      </c>
      <c r="N416" s="224" t="s">
        <v>41</v>
      </c>
      <c r="O416" s="91"/>
      <c r="P416" s="225">
        <f>O416*H416</f>
        <v>0</v>
      </c>
      <c r="Q416" s="225">
        <v>0</v>
      </c>
      <c r="R416" s="225">
        <f>Q416*H416</f>
        <v>0</v>
      </c>
      <c r="S416" s="225">
        <v>0.015</v>
      </c>
      <c r="T416" s="226">
        <f>S416*H416</f>
        <v>19.750725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7" t="s">
        <v>231</v>
      </c>
      <c r="AT416" s="227" t="s">
        <v>142</v>
      </c>
      <c r="AU416" s="227" t="s">
        <v>86</v>
      </c>
      <c r="AY416" s="17" t="s">
        <v>140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17" t="s">
        <v>84</v>
      </c>
      <c r="BK416" s="228">
        <f>ROUND(I416*H416,2)</f>
        <v>0</v>
      </c>
      <c r="BL416" s="17" t="s">
        <v>231</v>
      </c>
      <c r="BM416" s="227" t="s">
        <v>508</v>
      </c>
    </row>
    <row r="417" s="2" customFormat="1">
      <c r="A417" s="38"/>
      <c r="B417" s="39"/>
      <c r="C417" s="40"/>
      <c r="D417" s="229" t="s">
        <v>148</v>
      </c>
      <c r="E417" s="40"/>
      <c r="F417" s="230" t="s">
        <v>509</v>
      </c>
      <c r="G417" s="40"/>
      <c r="H417" s="40"/>
      <c r="I417" s="231"/>
      <c r="J417" s="40"/>
      <c r="K417" s="40"/>
      <c r="L417" s="44"/>
      <c r="M417" s="232"/>
      <c r="N417" s="233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148</v>
      </c>
      <c r="AU417" s="17" t="s">
        <v>86</v>
      </c>
    </row>
    <row r="418" s="13" customFormat="1">
      <c r="A418" s="13"/>
      <c r="B418" s="234"/>
      <c r="C418" s="235"/>
      <c r="D418" s="229" t="s">
        <v>175</v>
      </c>
      <c r="E418" s="236" t="s">
        <v>1</v>
      </c>
      <c r="F418" s="237" t="s">
        <v>510</v>
      </c>
      <c r="G418" s="235"/>
      <c r="H418" s="236" t="s">
        <v>1</v>
      </c>
      <c r="I418" s="238"/>
      <c r="J418" s="235"/>
      <c r="K418" s="235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175</v>
      </c>
      <c r="AU418" s="243" t="s">
        <v>86</v>
      </c>
      <c r="AV418" s="13" t="s">
        <v>84</v>
      </c>
      <c r="AW418" s="13" t="s">
        <v>32</v>
      </c>
      <c r="AX418" s="13" t="s">
        <v>76</v>
      </c>
      <c r="AY418" s="243" t="s">
        <v>140</v>
      </c>
    </row>
    <row r="419" s="14" customFormat="1">
      <c r="A419" s="14"/>
      <c r="B419" s="244"/>
      <c r="C419" s="245"/>
      <c r="D419" s="229" t="s">
        <v>175</v>
      </c>
      <c r="E419" s="246" t="s">
        <v>1</v>
      </c>
      <c r="F419" s="247" t="s">
        <v>511</v>
      </c>
      <c r="G419" s="245"/>
      <c r="H419" s="248">
        <v>620.535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4" t="s">
        <v>175</v>
      </c>
      <c r="AU419" s="254" t="s">
        <v>86</v>
      </c>
      <c r="AV419" s="14" t="s">
        <v>86</v>
      </c>
      <c r="AW419" s="14" t="s">
        <v>32</v>
      </c>
      <c r="AX419" s="14" t="s">
        <v>76</v>
      </c>
      <c r="AY419" s="254" t="s">
        <v>140</v>
      </c>
    </row>
    <row r="420" s="13" customFormat="1">
      <c r="A420" s="13"/>
      <c r="B420" s="234"/>
      <c r="C420" s="235"/>
      <c r="D420" s="229" t="s">
        <v>175</v>
      </c>
      <c r="E420" s="236" t="s">
        <v>1</v>
      </c>
      <c r="F420" s="237" t="s">
        <v>512</v>
      </c>
      <c r="G420" s="235"/>
      <c r="H420" s="236" t="s">
        <v>1</v>
      </c>
      <c r="I420" s="238"/>
      <c r="J420" s="235"/>
      <c r="K420" s="235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175</v>
      </c>
      <c r="AU420" s="243" t="s">
        <v>86</v>
      </c>
      <c r="AV420" s="13" t="s">
        <v>84</v>
      </c>
      <c r="AW420" s="13" t="s">
        <v>32</v>
      </c>
      <c r="AX420" s="13" t="s">
        <v>76</v>
      </c>
      <c r="AY420" s="243" t="s">
        <v>140</v>
      </c>
    </row>
    <row r="421" s="14" customFormat="1">
      <c r="A421" s="14"/>
      <c r="B421" s="244"/>
      <c r="C421" s="245"/>
      <c r="D421" s="229" t="s">
        <v>175</v>
      </c>
      <c r="E421" s="246" t="s">
        <v>1</v>
      </c>
      <c r="F421" s="247" t="s">
        <v>513</v>
      </c>
      <c r="G421" s="245"/>
      <c r="H421" s="248">
        <v>696.17999999999992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175</v>
      </c>
      <c r="AU421" s="254" t="s">
        <v>86</v>
      </c>
      <c r="AV421" s="14" t="s">
        <v>86</v>
      </c>
      <c r="AW421" s="14" t="s">
        <v>32</v>
      </c>
      <c r="AX421" s="14" t="s">
        <v>76</v>
      </c>
      <c r="AY421" s="254" t="s">
        <v>140</v>
      </c>
    </row>
    <row r="422" s="15" customFormat="1">
      <c r="A422" s="15"/>
      <c r="B422" s="255"/>
      <c r="C422" s="256"/>
      <c r="D422" s="229" t="s">
        <v>175</v>
      </c>
      <c r="E422" s="257" t="s">
        <v>1</v>
      </c>
      <c r="F422" s="258" t="s">
        <v>178</v>
      </c>
      <c r="G422" s="256"/>
      <c r="H422" s="259">
        <v>1316.7149999999998</v>
      </c>
      <c r="I422" s="260"/>
      <c r="J422" s="256"/>
      <c r="K422" s="256"/>
      <c r="L422" s="261"/>
      <c r="M422" s="262"/>
      <c r="N422" s="263"/>
      <c r="O422" s="263"/>
      <c r="P422" s="263"/>
      <c r="Q422" s="263"/>
      <c r="R422" s="263"/>
      <c r="S422" s="263"/>
      <c r="T422" s="264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5" t="s">
        <v>175</v>
      </c>
      <c r="AU422" s="265" t="s">
        <v>86</v>
      </c>
      <c r="AV422" s="15" t="s">
        <v>146</v>
      </c>
      <c r="AW422" s="15" t="s">
        <v>32</v>
      </c>
      <c r="AX422" s="15" t="s">
        <v>84</v>
      </c>
      <c r="AY422" s="265" t="s">
        <v>140</v>
      </c>
    </row>
    <row r="423" s="2" customFormat="1" ht="33" customHeight="1">
      <c r="A423" s="38"/>
      <c r="B423" s="39"/>
      <c r="C423" s="215" t="s">
        <v>514</v>
      </c>
      <c r="D423" s="215" t="s">
        <v>142</v>
      </c>
      <c r="E423" s="216" t="s">
        <v>515</v>
      </c>
      <c r="F423" s="217" t="s">
        <v>516</v>
      </c>
      <c r="G423" s="218" t="s">
        <v>157</v>
      </c>
      <c r="H423" s="219">
        <v>1340.47</v>
      </c>
      <c r="I423" s="220"/>
      <c r="J423" s="221">
        <f>ROUND(I423*H423,2)</f>
        <v>0</v>
      </c>
      <c r="K423" s="222"/>
      <c r="L423" s="44"/>
      <c r="M423" s="223" t="s">
        <v>1</v>
      </c>
      <c r="N423" s="224" t="s">
        <v>41</v>
      </c>
      <c r="O423" s="91"/>
      <c r="P423" s="225">
        <f>O423*H423</f>
        <v>0</v>
      </c>
      <c r="Q423" s="225">
        <v>0</v>
      </c>
      <c r="R423" s="225">
        <f>Q423*H423</f>
        <v>0</v>
      </c>
      <c r="S423" s="225">
        <v>0.035000000000000004</v>
      </c>
      <c r="T423" s="226">
        <f>S423*H423</f>
        <v>46.916450000000008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7" t="s">
        <v>231</v>
      </c>
      <c r="AT423" s="227" t="s">
        <v>142</v>
      </c>
      <c r="AU423" s="227" t="s">
        <v>86</v>
      </c>
      <c r="AY423" s="17" t="s">
        <v>140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17" t="s">
        <v>84</v>
      </c>
      <c r="BK423" s="228">
        <f>ROUND(I423*H423,2)</f>
        <v>0</v>
      </c>
      <c r="BL423" s="17" t="s">
        <v>231</v>
      </c>
      <c r="BM423" s="227" t="s">
        <v>517</v>
      </c>
    </row>
    <row r="424" s="2" customFormat="1">
      <c r="A424" s="38"/>
      <c r="B424" s="39"/>
      <c r="C424" s="40"/>
      <c r="D424" s="229" t="s">
        <v>148</v>
      </c>
      <c r="E424" s="40"/>
      <c r="F424" s="230" t="s">
        <v>518</v>
      </c>
      <c r="G424" s="40"/>
      <c r="H424" s="40"/>
      <c r="I424" s="231"/>
      <c r="J424" s="40"/>
      <c r="K424" s="40"/>
      <c r="L424" s="44"/>
      <c r="M424" s="232"/>
      <c r="N424" s="233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148</v>
      </c>
      <c r="AU424" s="17" t="s">
        <v>86</v>
      </c>
    </row>
    <row r="425" s="13" customFormat="1">
      <c r="A425" s="13"/>
      <c r="B425" s="234"/>
      <c r="C425" s="235"/>
      <c r="D425" s="229" t="s">
        <v>175</v>
      </c>
      <c r="E425" s="236" t="s">
        <v>1</v>
      </c>
      <c r="F425" s="237" t="s">
        <v>479</v>
      </c>
      <c r="G425" s="235"/>
      <c r="H425" s="236" t="s">
        <v>1</v>
      </c>
      <c r="I425" s="238"/>
      <c r="J425" s="235"/>
      <c r="K425" s="235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175</v>
      </c>
      <c r="AU425" s="243" t="s">
        <v>86</v>
      </c>
      <c r="AV425" s="13" t="s">
        <v>84</v>
      </c>
      <c r="AW425" s="13" t="s">
        <v>32</v>
      </c>
      <c r="AX425" s="13" t="s">
        <v>76</v>
      </c>
      <c r="AY425" s="243" t="s">
        <v>140</v>
      </c>
    </row>
    <row r="426" s="14" customFormat="1">
      <c r="A426" s="14"/>
      <c r="B426" s="244"/>
      <c r="C426" s="245"/>
      <c r="D426" s="229" t="s">
        <v>175</v>
      </c>
      <c r="E426" s="246" t="s">
        <v>1</v>
      </c>
      <c r="F426" s="247" t="s">
        <v>481</v>
      </c>
      <c r="G426" s="245"/>
      <c r="H426" s="248">
        <v>1340.47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175</v>
      </c>
      <c r="AU426" s="254" t="s">
        <v>86</v>
      </c>
      <c r="AV426" s="14" t="s">
        <v>86</v>
      </c>
      <c r="AW426" s="14" t="s">
        <v>32</v>
      </c>
      <c r="AX426" s="14" t="s">
        <v>76</v>
      </c>
      <c r="AY426" s="254" t="s">
        <v>140</v>
      </c>
    </row>
    <row r="427" s="15" customFormat="1">
      <c r="A427" s="15"/>
      <c r="B427" s="255"/>
      <c r="C427" s="256"/>
      <c r="D427" s="229" t="s">
        <v>175</v>
      </c>
      <c r="E427" s="257" t="s">
        <v>1</v>
      </c>
      <c r="F427" s="258" t="s">
        <v>178</v>
      </c>
      <c r="G427" s="256"/>
      <c r="H427" s="259">
        <v>1340.47</v>
      </c>
      <c r="I427" s="260"/>
      <c r="J427" s="256"/>
      <c r="K427" s="256"/>
      <c r="L427" s="261"/>
      <c r="M427" s="262"/>
      <c r="N427" s="263"/>
      <c r="O427" s="263"/>
      <c r="P427" s="263"/>
      <c r="Q427" s="263"/>
      <c r="R427" s="263"/>
      <c r="S427" s="263"/>
      <c r="T427" s="264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5" t="s">
        <v>175</v>
      </c>
      <c r="AU427" s="265" t="s">
        <v>86</v>
      </c>
      <c r="AV427" s="15" t="s">
        <v>146</v>
      </c>
      <c r="AW427" s="15" t="s">
        <v>32</v>
      </c>
      <c r="AX427" s="15" t="s">
        <v>84</v>
      </c>
      <c r="AY427" s="265" t="s">
        <v>140</v>
      </c>
    </row>
    <row r="428" s="2" customFormat="1" ht="24.15" customHeight="1">
      <c r="A428" s="38"/>
      <c r="B428" s="39"/>
      <c r="C428" s="215" t="s">
        <v>519</v>
      </c>
      <c r="D428" s="215" t="s">
        <v>142</v>
      </c>
      <c r="E428" s="216" t="s">
        <v>520</v>
      </c>
      <c r="F428" s="217" t="s">
        <v>521</v>
      </c>
      <c r="G428" s="218" t="s">
        <v>466</v>
      </c>
      <c r="H428" s="277"/>
      <c r="I428" s="220"/>
      <c r="J428" s="221">
        <f>ROUND(I428*H428,2)</f>
        <v>0</v>
      </c>
      <c r="K428" s="222"/>
      <c r="L428" s="44"/>
      <c r="M428" s="223" t="s">
        <v>1</v>
      </c>
      <c r="N428" s="224" t="s">
        <v>41</v>
      </c>
      <c r="O428" s="91"/>
      <c r="P428" s="225">
        <f>O428*H428</f>
        <v>0</v>
      </c>
      <c r="Q428" s="225">
        <v>0</v>
      </c>
      <c r="R428" s="225">
        <f>Q428*H428</f>
        <v>0</v>
      </c>
      <c r="S428" s="225">
        <v>0</v>
      </c>
      <c r="T428" s="226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7" t="s">
        <v>231</v>
      </c>
      <c r="AT428" s="227" t="s">
        <v>142</v>
      </c>
      <c r="AU428" s="227" t="s">
        <v>86</v>
      </c>
      <c r="AY428" s="17" t="s">
        <v>140</v>
      </c>
      <c r="BE428" s="228">
        <f>IF(N428="základní",J428,0)</f>
        <v>0</v>
      </c>
      <c r="BF428" s="228">
        <f>IF(N428="snížená",J428,0)</f>
        <v>0</v>
      </c>
      <c r="BG428" s="228">
        <f>IF(N428="zákl. přenesená",J428,0)</f>
        <v>0</v>
      </c>
      <c r="BH428" s="228">
        <f>IF(N428="sníž. přenesená",J428,0)</f>
        <v>0</v>
      </c>
      <c r="BI428" s="228">
        <f>IF(N428="nulová",J428,0)</f>
        <v>0</v>
      </c>
      <c r="BJ428" s="17" t="s">
        <v>84</v>
      </c>
      <c r="BK428" s="228">
        <f>ROUND(I428*H428,2)</f>
        <v>0</v>
      </c>
      <c r="BL428" s="17" t="s">
        <v>231</v>
      </c>
      <c r="BM428" s="227" t="s">
        <v>522</v>
      </c>
    </row>
    <row r="429" s="2" customFormat="1">
      <c r="A429" s="38"/>
      <c r="B429" s="39"/>
      <c r="C429" s="40"/>
      <c r="D429" s="229" t="s">
        <v>148</v>
      </c>
      <c r="E429" s="40"/>
      <c r="F429" s="230" t="s">
        <v>523</v>
      </c>
      <c r="G429" s="40"/>
      <c r="H429" s="40"/>
      <c r="I429" s="231"/>
      <c r="J429" s="40"/>
      <c r="K429" s="40"/>
      <c r="L429" s="44"/>
      <c r="M429" s="232"/>
      <c r="N429" s="233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148</v>
      </c>
      <c r="AU429" s="17" t="s">
        <v>86</v>
      </c>
    </row>
    <row r="430" s="12" customFormat="1" ht="22.8" customHeight="1">
      <c r="A430" s="12"/>
      <c r="B430" s="199"/>
      <c r="C430" s="200"/>
      <c r="D430" s="201" t="s">
        <v>75</v>
      </c>
      <c r="E430" s="213" t="s">
        <v>524</v>
      </c>
      <c r="F430" s="213" t="s">
        <v>525</v>
      </c>
      <c r="G430" s="200"/>
      <c r="H430" s="200"/>
      <c r="I430" s="203"/>
      <c r="J430" s="214">
        <f>BK430</f>
        <v>0</v>
      </c>
      <c r="K430" s="200"/>
      <c r="L430" s="205"/>
      <c r="M430" s="206"/>
      <c r="N430" s="207"/>
      <c r="O430" s="207"/>
      <c r="P430" s="208">
        <f>SUM(P431:P432)</f>
        <v>0</v>
      </c>
      <c r="Q430" s="207"/>
      <c r="R430" s="208">
        <f>SUM(R431:R432)</f>
        <v>0</v>
      </c>
      <c r="S430" s="207"/>
      <c r="T430" s="209">
        <f>SUM(T431:T432)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10" t="s">
        <v>86</v>
      </c>
      <c r="AT430" s="211" t="s">
        <v>75</v>
      </c>
      <c r="AU430" s="211" t="s">
        <v>84</v>
      </c>
      <c r="AY430" s="210" t="s">
        <v>140</v>
      </c>
      <c r="BK430" s="212">
        <f>SUM(BK431:BK432)</f>
        <v>0</v>
      </c>
    </row>
    <row r="431" s="2" customFormat="1" ht="21.75" customHeight="1">
      <c r="A431" s="38"/>
      <c r="B431" s="39"/>
      <c r="C431" s="215" t="s">
        <v>526</v>
      </c>
      <c r="D431" s="215" t="s">
        <v>142</v>
      </c>
      <c r="E431" s="216" t="s">
        <v>527</v>
      </c>
      <c r="F431" s="217" t="s">
        <v>528</v>
      </c>
      <c r="G431" s="218" t="s">
        <v>320</v>
      </c>
      <c r="H431" s="219">
        <v>1</v>
      </c>
      <c r="I431" s="220"/>
      <c r="J431" s="221">
        <f>ROUND(I431*H431,2)</f>
        <v>0</v>
      </c>
      <c r="K431" s="222"/>
      <c r="L431" s="44"/>
      <c r="M431" s="223" t="s">
        <v>1</v>
      </c>
      <c r="N431" s="224" t="s">
        <v>41</v>
      </c>
      <c r="O431" s="91"/>
      <c r="P431" s="225">
        <f>O431*H431</f>
        <v>0</v>
      </c>
      <c r="Q431" s="225">
        <v>0</v>
      </c>
      <c r="R431" s="225">
        <f>Q431*H431</f>
        <v>0</v>
      </c>
      <c r="S431" s="225">
        <v>0</v>
      </c>
      <c r="T431" s="226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7" t="s">
        <v>231</v>
      </c>
      <c r="AT431" s="227" t="s">
        <v>142</v>
      </c>
      <c r="AU431" s="227" t="s">
        <v>86</v>
      </c>
      <c r="AY431" s="17" t="s">
        <v>140</v>
      </c>
      <c r="BE431" s="228">
        <f>IF(N431="základní",J431,0)</f>
        <v>0</v>
      </c>
      <c r="BF431" s="228">
        <f>IF(N431="snížená",J431,0)</f>
        <v>0</v>
      </c>
      <c r="BG431" s="228">
        <f>IF(N431="zákl. přenesená",J431,0)</f>
        <v>0</v>
      </c>
      <c r="BH431" s="228">
        <f>IF(N431="sníž. přenesená",J431,0)</f>
        <v>0</v>
      </c>
      <c r="BI431" s="228">
        <f>IF(N431="nulová",J431,0)</f>
        <v>0</v>
      </c>
      <c r="BJ431" s="17" t="s">
        <v>84</v>
      </c>
      <c r="BK431" s="228">
        <f>ROUND(I431*H431,2)</f>
        <v>0</v>
      </c>
      <c r="BL431" s="17" t="s">
        <v>231</v>
      </c>
      <c r="BM431" s="227" t="s">
        <v>529</v>
      </c>
    </row>
    <row r="432" s="2" customFormat="1">
      <c r="A432" s="38"/>
      <c r="B432" s="39"/>
      <c r="C432" s="40"/>
      <c r="D432" s="229" t="s">
        <v>148</v>
      </c>
      <c r="E432" s="40"/>
      <c r="F432" s="230" t="s">
        <v>528</v>
      </c>
      <c r="G432" s="40"/>
      <c r="H432" s="40"/>
      <c r="I432" s="231"/>
      <c r="J432" s="40"/>
      <c r="K432" s="40"/>
      <c r="L432" s="44"/>
      <c r="M432" s="232"/>
      <c r="N432" s="233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148</v>
      </c>
      <c r="AU432" s="17" t="s">
        <v>86</v>
      </c>
    </row>
    <row r="433" s="12" customFormat="1" ht="22.8" customHeight="1">
      <c r="A433" s="12"/>
      <c r="B433" s="199"/>
      <c r="C433" s="200"/>
      <c r="D433" s="201" t="s">
        <v>75</v>
      </c>
      <c r="E433" s="213" t="s">
        <v>530</v>
      </c>
      <c r="F433" s="213" t="s">
        <v>531</v>
      </c>
      <c r="G433" s="200"/>
      <c r="H433" s="200"/>
      <c r="I433" s="203"/>
      <c r="J433" s="214">
        <f>BK433</f>
        <v>0</v>
      </c>
      <c r="K433" s="200"/>
      <c r="L433" s="205"/>
      <c r="M433" s="206"/>
      <c r="N433" s="207"/>
      <c r="O433" s="207"/>
      <c r="P433" s="208">
        <f>SUM(P434:P441)</f>
        <v>0</v>
      </c>
      <c r="Q433" s="207"/>
      <c r="R433" s="208">
        <f>SUM(R434:R441)</f>
        <v>0</v>
      </c>
      <c r="S433" s="207"/>
      <c r="T433" s="209">
        <f>SUM(T434:T441)</f>
        <v>0.090560000000000016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10" t="s">
        <v>86</v>
      </c>
      <c r="AT433" s="211" t="s">
        <v>75</v>
      </c>
      <c r="AU433" s="211" t="s">
        <v>84</v>
      </c>
      <c r="AY433" s="210" t="s">
        <v>140</v>
      </c>
      <c r="BK433" s="212">
        <f>SUM(BK434:BK441)</f>
        <v>0</v>
      </c>
    </row>
    <row r="434" s="2" customFormat="1" ht="16.5" customHeight="1">
      <c r="A434" s="38"/>
      <c r="B434" s="39"/>
      <c r="C434" s="215" t="s">
        <v>532</v>
      </c>
      <c r="D434" s="215" t="s">
        <v>142</v>
      </c>
      <c r="E434" s="216" t="s">
        <v>533</v>
      </c>
      <c r="F434" s="217" t="s">
        <v>534</v>
      </c>
      <c r="G434" s="218" t="s">
        <v>145</v>
      </c>
      <c r="H434" s="219">
        <v>2</v>
      </c>
      <c r="I434" s="220"/>
      <c r="J434" s="221">
        <f>ROUND(I434*H434,2)</f>
        <v>0</v>
      </c>
      <c r="K434" s="222"/>
      <c r="L434" s="44"/>
      <c r="M434" s="223" t="s">
        <v>1</v>
      </c>
      <c r="N434" s="224" t="s">
        <v>41</v>
      </c>
      <c r="O434" s="91"/>
      <c r="P434" s="225">
        <f>O434*H434</f>
        <v>0</v>
      </c>
      <c r="Q434" s="225">
        <v>0</v>
      </c>
      <c r="R434" s="225">
        <f>Q434*H434</f>
        <v>0</v>
      </c>
      <c r="S434" s="225">
        <v>0.02011</v>
      </c>
      <c r="T434" s="226">
        <f>S434*H434</f>
        <v>0.04022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7" t="s">
        <v>231</v>
      </c>
      <c r="AT434" s="227" t="s">
        <v>142</v>
      </c>
      <c r="AU434" s="227" t="s">
        <v>86</v>
      </c>
      <c r="AY434" s="17" t="s">
        <v>140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7" t="s">
        <v>84</v>
      </c>
      <c r="BK434" s="228">
        <f>ROUND(I434*H434,2)</f>
        <v>0</v>
      </c>
      <c r="BL434" s="17" t="s">
        <v>231</v>
      </c>
      <c r="BM434" s="227" t="s">
        <v>535</v>
      </c>
    </row>
    <row r="435" s="2" customFormat="1">
      <c r="A435" s="38"/>
      <c r="B435" s="39"/>
      <c r="C435" s="40"/>
      <c r="D435" s="229" t="s">
        <v>148</v>
      </c>
      <c r="E435" s="40"/>
      <c r="F435" s="230" t="s">
        <v>536</v>
      </c>
      <c r="G435" s="40"/>
      <c r="H435" s="40"/>
      <c r="I435" s="231"/>
      <c r="J435" s="40"/>
      <c r="K435" s="40"/>
      <c r="L435" s="44"/>
      <c r="M435" s="232"/>
      <c r="N435" s="233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148</v>
      </c>
      <c r="AU435" s="17" t="s">
        <v>86</v>
      </c>
    </row>
    <row r="436" s="2" customFormat="1" ht="16.5" customHeight="1">
      <c r="A436" s="38"/>
      <c r="B436" s="39"/>
      <c r="C436" s="215" t="s">
        <v>537</v>
      </c>
      <c r="D436" s="215" t="s">
        <v>142</v>
      </c>
      <c r="E436" s="216" t="s">
        <v>538</v>
      </c>
      <c r="F436" s="217" t="s">
        <v>539</v>
      </c>
      <c r="G436" s="218" t="s">
        <v>145</v>
      </c>
      <c r="H436" s="219">
        <v>2</v>
      </c>
      <c r="I436" s="220"/>
      <c r="J436" s="221">
        <f>ROUND(I436*H436,2)</f>
        <v>0</v>
      </c>
      <c r="K436" s="222"/>
      <c r="L436" s="44"/>
      <c r="M436" s="223" t="s">
        <v>1</v>
      </c>
      <c r="N436" s="224" t="s">
        <v>41</v>
      </c>
      <c r="O436" s="91"/>
      <c r="P436" s="225">
        <f>O436*H436</f>
        <v>0</v>
      </c>
      <c r="Q436" s="225">
        <v>0</v>
      </c>
      <c r="R436" s="225">
        <f>Q436*H436</f>
        <v>0</v>
      </c>
      <c r="S436" s="225">
        <v>0.025170000000000004</v>
      </c>
      <c r="T436" s="226">
        <f>S436*H436</f>
        <v>0.050340000000000008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7" t="s">
        <v>231</v>
      </c>
      <c r="AT436" s="227" t="s">
        <v>142</v>
      </c>
      <c r="AU436" s="227" t="s">
        <v>86</v>
      </c>
      <c r="AY436" s="17" t="s">
        <v>140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7" t="s">
        <v>84</v>
      </c>
      <c r="BK436" s="228">
        <f>ROUND(I436*H436,2)</f>
        <v>0</v>
      </c>
      <c r="BL436" s="17" t="s">
        <v>231</v>
      </c>
      <c r="BM436" s="227" t="s">
        <v>540</v>
      </c>
    </row>
    <row r="437" s="2" customFormat="1">
      <c r="A437" s="38"/>
      <c r="B437" s="39"/>
      <c r="C437" s="40"/>
      <c r="D437" s="229" t="s">
        <v>148</v>
      </c>
      <c r="E437" s="40"/>
      <c r="F437" s="230" t="s">
        <v>541</v>
      </c>
      <c r="G437" s="40"/>
      <c r="H437" s="40"/>
      <c r="I437" s="231"/>
      <c r="J437" s="40"/>
      <c r="K437" s="40"/>
      <c r="L437" s="44"/>
      <c r="M437" s="232"/>
      <c r="N437" s="233"/>
      <c r="O437" s="91"/>
      <c r="P437" s="91"/>
      <c r="Q437" s="91"/>
      <c r="R437" s="91"/>
      <c r="S437" s="91"/>
      <c r="T437" s="92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148</v>
      </c>
      <c r="AU437" s="17" t="s">
        <v>86</v>
      </c>
    </row>
    <row r="438" s="2" customFormat="1" ht="21.75" customHeight="1">
      <c r="A438" s="38"/>
      <c r="B438" s="39"/>
      <c r="C438" s="215" t="s">
        <v>542</v>
      </c>
      <c r="D438" s="215" t="s">
        <v>142</v>
      </c>
      <c r="E438" s="216" t="s">
        <v>543</v>
      </c>
      <c r="F438" s="217" t="s">
        <v>544</v>
      </c>
      <c r="G438" s="218" t="s">
        <v>145</v>
      </c>
      <c r="H438" s="219">
        <v>4</v>
      </c>
      <c r="I438" s="220"/>
      <c r="J438" s="221">
        <f>ROUND(I438*H438,2)</f>
        <v>0</v>
      </c>
      <c r="K438" s="222"/>
      <c r="L438" s="44"/>
      <c r="M438" s="223" t="s">
        <v>1</v>
      </c>
      <c r="N438" s="224" t="s">
        <v>41</v>
      </c>
      <c r="O438" s="91"/>
      <c r="P438" s="225">
        <f>O438*H438</f>
        <v>0</v>
      </c>
      <c r="Q438" s="225">
        <v>0</v>
      </c>
      <c r="R438" s="225">
        <f>Q438*H438</f>
        <v>0</v>
      </c>
      <c r="S438" s="225">
        <v>0</v>
      </c>
      <c r="T438" s="226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7" t="s">
        <v>231</v>
      </c>
      <c r="AT438" s="227" t="s">
        <v>142</v>
      </c>
      <c r="AU438" s="227" t="s">
        <v>86</v>
      </c>
      <c r="AY438" s="17" t="s">
        <v>140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17" t="s">
        <v>84</v>
      </c>
      <c r="BK438" s="228">
        <f>ROUND(I438*H438,2)</f>
        <v>0</v>
      </c>
      <c r="BL438" s="17" t="s">
        <v>231</v>
      </c>
      <c r="BM438" s="227" t="s">
        <v>545</v>
      </c>
    </row>
    <row r="439" s="2" customFormat="1">
      <c r="A439" s="38"/>
      <c r="B439" s="39"/>
      <c r="C439" s="40"/>
      <c r="D439" s="229" t="s">
        <v>148</v>
      </c>
      <c r="E439" s="40"/>
      <c r="F439" s="230" t="s">
        <v>544</v>
      </c>
      <c r="G439" s="40"/>
      <c r="H439" s="40"/>
      <c r="I439" s="231"/>
      <c r="J439" s="40"/>
      <c r="K439" s="40"/>
      <c r="L439" s="44"/>
      <c r="M439" s="232"/>
      <c r="N439" s="233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148</v>
      </c>
      <c r="AU439" s="17" t="s">
        <v>86</v>
      </c>
    </row>
    <row r="440" s="2" customFormat="1" ht="24.15" customHeight="1">
      <c r="A440" s="38"/>
      <c r="B440" s="39"/>
      <c r="C440" s="215" t="s">
        <v>546</v>
      </c>
      <c r="D440" s="215" t="s">
        <v>142</v>
      </c>
      <c r="E440" s="216" t="s">
        <v>547</v>
      </c>
      <c r="F440" s="217" t="s">
        <v>548</v>
      </c>
      <c r="G440" s="218" t="s">
        <v>466</v>
      </c>
      <c r="H440" s="277"/>
      <c r="I440" s="220"/>
      <c r="J440" s="221">
        <f>ROUND(I440*H440,2)</f>
        <v>0</v>
      </c>
      <c r="K440" s="222"/>
      <c r="L440" s="44"/>
      <c r="M440" s="223" t="s">
        <v>1</v>
      </c>
      <c r="N440" s="224" t="s">
        <v>41</v>
      </c>
      <c r="O440" s="91"/>
      <c r="P440" s="225">
        <f>O440*H440</f>
        <v>0</v>
      </c>
      <c r="Q440" s="225">
        <v>0</v>
      </c>
      <c r="R440" s="225">
        <f>Q440*H440</f>
        <v>0</v>
      </c>
      <c r="S440" s="225">
        <v>0</v>
      </c>
      <c r="T440" s="22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7" t="s">
        <v>231</v>
      </c>
      <c r="AT440" s="227" t="s">
        <v>142</v>
      </c>
      <c r="AU440" s="227" t="s">
        <v>86</v>
      </c>
      <c r="AY440" s="17" t="s">
        <v>140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7" t="s">
        <v>84</v>
      </c>
      <c r="BK440" s="228">
        <f>ROUND(I440*H440,2)</f>
        <v>0</v>
      </c>
      <c r="BL440" s="17" t="s">
        <v>231</v>
      </c>
      <c r="BM440" s="227" t="s">
        <v>549</v>
      </c>
    </row>
    <row r="441" s="2" customFormat="1">
      <c r="A441" s="38"/>
      <c r="B441" s="39"/>
      <c r="C441" s="40"/>
      <c r="D441" s="229" t="s">
        <v>148</v>
      </c>
      <c r="E441" s="40"/>
      <c r="F441" s="230" t="s">
        <v>550</v>
      </c>
      <c r="G441" s="40"/>
      <c r="H441" s="40"/>
      <c r="I441" s="231"/>
      <c r="J441" s="40"/>
      <c r="K441" s="40"/>
      <c r="L441" s="44"/>
      <c r="M441" s="232"/>
      <c r="N441" s="233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148</v>
      </c>
      <c r="AU441" s="17" t="s">
        <v>86</v>
      </c>
    </row>
    <row r="442" s="12" customFormat="1" ht="22.8" customHeight="1">
      <c r="A442" s="12"/>
      <c r="B442" s="199"/>
      <c r="C442" s="200"/>
      <c r="D442" s="201" t="s">
        <v>75</v>
      </c>
      <c r="E442" s="213" t="s">
        <v>551</v>
      </c>
      <c r="F442" s="213" t="s">
        <v>552</v>
      </c>
      <c r="G442" s="200"/>
      <c r="H442" s="200"/>
      <c r="I442" s="203"/>
      <c r="J442" s="214">
        <f>BK442</f>
        <v>0</v>
      </c>
      <c r="K442" s="200"/>
      <c r="L442" s="205"/>
      <c r="M442" s="206"/>
      <c r="N442" s="207"/>
      <c r="O442" s="207"/>
      <c r="P442" s="208">
        <f>SUM(P443:P466)</f>
        <v>0</v>
      </c>
      <c r="Q442" s="207"/>
      <c r="R442" s="208">
        <f>SUM(R443:R466)</f>
        <v>0</v>
      </c>
      <c r="S442" s="207"/>
      <c r="T442" s="209">
        <f>SUM(T443:T466)</f>
        <v>3.2841699999999996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10" t="s">
        <v>86</v>
      </c>
      <c r="AT442" s="211" t="s">
        <v>75</v>
      </c>
      <c r="AU442" s="211" t="s">
        <v>84</v>
      </c>
      <c r="AY442" s="210" t="s">
        <v>140</v>
      </c>
      <c r="BK442" s="212">
        <f>SUM(BK443:BK466)</f>
        <v>0</v>
      </c>
    </row>
    <row r="443" s="2" customFormat="1" ht="16.5" customHeight="1">
      <c r="A443" s="38"/>
      <c r="B443" s="39"/>
      <c r="C443" s="215" t="s">
        <v>553</v>
      </c>
      <c r="D443" s="215" t="s">
        <v>142</v>
      </c>
      <c r="E443" s="216" t="s">
        <v>554</v>
      </c>
      <c r="F443" s="217" t="s">
        <v>555</v>
      </c>
      <c r="G443" s="218" t="s">
        <v>556</v>
      </c>
      <c r="H443" s="219">
        <v>13</v>
      </c>
      <c r="I443" s="220"/>
      <c r="J443" s="221">
        <f>ROUND(I443*H443,2)</f>
        <v>0</v>
      </c>
      <c r="K443" s="222"/>
      <c r="L443" s="44"/>
      <c r="M443" s="223" t="s">
        <v>1</v>
      </c>
      <c r="N443" s="224" t="s">
        <v>41</v>
      </c>
      <c r="O443" s="91"/>
      <c r="P443" s="225">
        <f>O443*H443</f>
        <v>0</v>
      </c>
      <c r="Q443" s="225">
        <v>0</v>
      </c>
      <c r="R443" s="225">
        <f>Q443*H443</f>
        <v>0</v>
      </c>
      <c r="S443" s="225">
        <v>0.01933</v>
      </c>
      <c r="T443" s="226">
        <f>S443*H443</f>
        <v>0.25129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7" t="s">
        <v>231</v>
      </c>
      <c r="AT443" s="227" t="s">
        <v>142</v>
      </c>
      <c r="AU443" s="227" t="s">
        <v>86</v>
      </c>
      <c r="AY443" s="17" t="s">
        <v>140</v>
      </c>
      <c r="BE443" s="228">
        <f>IF(N443="základní",J443,0)</f>
        <v>0</v>
      </c>
      <c r="BF443" s="228">
        <f>IF(N443="snížená",J443,0)</f>
        <v>0</v>
      </c>
      <c r="BG443" s="228">
        <f>IF(N443="zákl. přenesená",J443,0)</f>
        <v>0</v>
      </c>
      <c r="BH443" s="228">
        <f>IF(N443="sníž. přenesená",J443,0)</f>
        <v>0</v>
      </c>
      <c r="BI443" s="228">
        <f>IF(N443="nulová",J443,0)</f>
        <v>0</v>
      </c>
      <c r="BJ443" s="17" t="s">
        <v>84</v>
      </c>
      <c r="BK443" s="228">
        <f>ROUND(I443*H443,2)</f>
        <v>0</v>
      </c>
      <c r="BL443" s="17" t="s">
        <v>231</v>
      </c>
      <c r="BM443" s="227" t="s">
        <v>557</v>
      </c>
    </row>
    <row r="444" s="2" customFormat="1">
      <c r="A444" s="38"/>
      <c r="B444" s="39"/>
      <c r="C444" s="40"/>
      <c r="D444" s="229" t="s">
        <v>148</v>
      </c>
      <c r="E444" s="40"/>
      <c r="F444" s="230" t="s">
        <v>558</v>
      </c>
      <c r="G444" s="40"/>
      <c r="H444" s="40"/>
      <c r="I444" s="231"/>
      <c r="J444" s="40"/>
      <c r="K444" s="40"/>
      <c r="L444" s="44"/>
      <c r="M444" s="232"/>
      <c r="N444" s="233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148</v>
      </c>
      <c r="AU444" s="17" t="s">
        <v>86</v>
      </c>
    </row>
    <row r="445" s="2" customFormat="1" ht="24.15" customHeight="1">
      <c r="A445" s="38"/>
      <c r="B445" s="39"/>
      <c r="C445" s="215" t="s">
        <v>559</v>
      </c>
      <c r="D445" s="215" t="s">
        <v>142</v>
      </c>
      <c r="E445" s="216" t="s">
        <v>560</v>
      </c>
      <c r="F445" s="217" t="s">
        <v>561</v>
      </c>
      <c r="G445" s="218" t="s">
        <v>556</v>
      </c>
      <c r="H445" s="219">
        <v>4</v>
      </c>
      <c r="I445" s="220"/>
      <c r="J445" s="221">
        <f>ROUND(I445*H445,2)</f>
        <v>0</v>
      </c>
      <c r="K445" s="222"/>
      <c r="L445" s="44"/>
      <c r="M445" s="223" t="s">
        <v>1</v>
      </c>
      <c r="N445" s="224" t="s">
        <v>41</v>
      </c>
      <c r="O445" s="91"/>
      <c r="P445" s="225">
        <f>O445*H445</f>
        <v>0</v>
      </c>
      <c r="Q445" s="225">
        <v>0</v>
      </c>
      <c r="R445" s="225">
        <f>Q445*H445</f>
        <v>0</v>
      </c>
      <c r="S445" s="225">
        <v>0.0172</v>
      </c>
      <c r="T445" s="226">
        <f>S445*H445</f>
        <v>0.0688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7" t="s">
        <v>231</v>
      </c>
      <c r="AT445" s="227" t="s">
        <v>142</v>
      </c>
      <c r="AU445" s="227" t="s">
        <v>86</v>
      </c>
      <c r="AY445" s="17" t="s">
        <v>140</v>
      </c>
      <c r="BE445" s="228">
        <f>IF(N445="základní",J445,0)</f>
        <v>0</v>
      </c>
      <c r="BF445" s="228">
        <f>IF(N445="snížená",J445,0)</f>
        <v>0</v>
      </c>
      <c r="BG445" s="228">
        <f>IF(N445="zákl. přenesená",J445,0)</f>
        <v>0</v>
      </c>
      <c r="BH445" s="228">
        <f>IF(N445="sníž. přenesená",J445,0)</f>
        <v>0</v>
      </c>
      <c r="BI445" s="228">
        <f>IF(N445="nulová",J445,0)</f>
        <v>0</v>
      </c>
      <c r="BJ445" s="17" t="s">
        <v>84</v>
      </c>
      <c r="BK445" s="228">
        <f>ROUND(I445*H445,2)</f>
        <v>0</v>
      </c>
      <c r="BL445" s="17" t="s">
        <v>231</v>
      </c>
      <c r="BM445" s="227" t="s">
        <v>562</v>
      </c>
    </row>
    <row r="446" s="2" customFormat="1">
      <c r="A446" s="38"/>
      <c r="B446" s="39"/>
      <c r="C446" s="40"/>
      <c r="D446" s="229" t="s">
        <v>148</v>
      </c>
      <c r="E446" s="40"/>
      <c r="F446" s="230" t="s">
        <v>563</v>
      </c>
      <c r="G446" s="40"/>
      <c r="H446" s="40"/>
      <c r="I446" s="231"/>
      <c r="J446" s="40"/>
      <c r="K446" s="40"/>
      <c r="L446" s="44"/>
      <c r="M446" s="232"/>
      <c r="N446" s="233"/>
      <c r="O446" s="91"/>
      <c r="P446" s="91"/>
      <c r="Q446" s="91"/>
      <c r="R446" s="91"/>
      <c r="S446" s="91"/>
      <c r="T446" s="92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148</v>
      </c>
      <c r="AU446" s="17" t="s">
        <v>86</v>
      </c>
    </row>
    <row r="447" s="2" customFormat="1" ht="16.5" customHeight="1">
      <c r="A447" s="38"/>
      <c r="B447" s="39"/>
      <c r="C447" s="215" t="s">
        <v>564</v>
      </c>
      <c r="D447" s="215" t="s">
        <v>142</v>
      </c>
      <c r="E447" s="216" t="s">
        <v>565</v>
      </c>
      <c r="F447" s="217" t="s">
        <v>566</v>
      </c>
      <c r="G447" s="218" t="s">
        <v>556</v>
      </c>
      <c r="H447" s="219">
        <v>21</v>
      </c>
      <c r="I447" s="220"/>
      <c r="J447" s="221">
        <f>ROUND(I447*H447,2)</f>
        <v>0</v>
      </c>
      <c r="K447" s="222"/>
      <c r="L447" s="44"/>
      <c r="M447" s="223" t="s">
        <v>1</v>
      </c>
      <c r="N447" s="224" t="s">
        <v>41</v>
      </c>
      <c r="O447" s="91"/>
      <c r="P447" s="225">
        <f>O447*H447</f>
        <v>0</v>
      </c>
      <c r="Q447" s="225">
        <v>0</v>
      </c>
      <c r="R447" s="225">
        <f>Q447*H447</f>
        <v>0</v>
      </c>
      <c r="S447" s="225">
        <v>0.01946</v>
      </c>
      <c r="T447" s="226">
        <f>S447*H447</f>
        <v>0.40866000000000008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7" t="s">
        <v>231</v>
      </c>
      <c r="AT447" s="227" t="s">
        <v>142</v>
      </c>
      <c r="AU447" s="227" t="s">
        <v>86</v>
      </c>
      <c r="AY447" s="17" t="s">
        <v>140</v>
      </c>
      <c r="BE447" s="228">
        <f>IF(N447="základní",J447,0)</f>
        <v>0</v>
      </c>
      <c r="BF447" s="228">
        <f>IF(N447="snížená",J447,0)</f>
        <v>0</v>
      </c>
      <c r="BG447" s="228">
        <f>IF(N447="zákl. přenesená",J447,0)</f>
        <v>0</v>
      </c>
      <c r="BH447" s="228">
        <f>IF(N447="sníž. přenesená",J447,0)</f>
        <v>0</v>
      </c>
      <c r="BI447" s="228">
        <f>IF(N447="nulová",J447,0)</f>
        <v>0</v>
      </c>
      <c r="BJ447" s="17" t="s">
        <v>84</v>
      </c>
      <c r="BK447" s="228">
        <f>ROUND(I447*H447,2)</f>
        <v>0</v>
      </c>
      <c r="BL447" s="17" t="s">
        <v>231</v>
      </c>
      <c r="BM447" s="227" t="s">
        <v>567</v>
      </c>
    </row>
    <row r="448" s="2" customFormat="1">
      <c r="A448" s="38"/>
      <c r="B448" s="39"/>
      <c r="C448" s="40"/>
      <c r="D448" s="229" t="s">
        <v>148</v>
      </c>
      <c r="E448" s="40"/>
      <c r="F448" s="230" t="s">
        <v>568</v>
      </c>
      <c r="G448" s="40"/>
      <c r="H448" s="40"/>
      <c r="I448" s="231"/>
      <c r="J448" s="40"/>
      <c r="K448" s="40"/>
      <c r="L448" s="44"/>
      <c r="M448" s="232"/>
      <c r="N448" s="233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148</v>
      </c>
      <c r="AU448" s="17" t="s">
        <v>86</v>
      </c>
    </row>
    <row r="449" s="2" customFormat="1" ht="21.75" customHeight="1">
      <c r="A449" s="38"/>
      <c r="B449" s="39"/>
      <c r="C449" s="215" t="s">
        <v>569</v>
      </c>
      <c r="D449" s="215" t="s">
        <v>142</v>
      </c>
      <c r="E449" s="216" t="s">
        <v>570</v>
      </c>
      <c r="F449" s="217" t="s">
        <v>571</v>
      </c>
      <c r="G449" s="218" t="s">
        <v>556</v>
      </c>
      <c r="H449" s="219">
        <v>4</v>
      </c>
      <c r="I449" s="220"/>
      <c r="J449" s="221">
        <f>ROUND(I449*H449,2)</f>
        <v>0</v>
      </c>
      <c r="K449" s="222"/>
      <c r="L449" s="44"/>
      <c r="M449" s="223" t="s">
        <v>1</v>
      </c>
      <c r="N449" s="224" t="s">
        <v>41</v>
      </c>
      <c r="O449" s="91"/>
      <c r="P449" s="225">
        <f>O449*H449</f>
        <v>0</v>
      </c>
      <c r="Q449" s="225">
        <v>0</v>
      </c>
      <c r="R449" s="225">
        <f>Q449*H449</f>
        <v>0</v>
      </c>
      <c r="S449" s="225">
        <v>0.087999999999999984</v>
      </c>
      <c r="T449" s="226">
        <f>S449*H449</f>
        <v>0.35199999999999996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7" t="s">
        <v>231</v>
      </c>
      <c r="AT449" s="227" t="s">
        <v>142</v>
      </c>
      <c r="AU449" s="227" t="s">
        <v>86</v>
      </c>
      <c r="AY449" s="17" t="s">
        <v>140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17" t="s">
        <v>84</v>
      </c>
      <c r="BK449" s="228">
        <f>ROUND(I449*H449,2)</f>
        <v>0</v>
      </c>
      <c r="BL449" s="17" t="s">
        <v>231</v>
      </c>
      <c r="BM449" s="227" t="s">
        <v>572</v>
      </c>
    </row>
    <row r="450" s="2" customFormat="1">
      <c r="A450" s="38"/>
      <c r="B450" s="39"/>
      <c r="C450" s="40"/>
      <c r="D450" s="229" t="s">
        <v>148</v>
      </c>
      <c r="E450" s="40"/>
      <c r="F450" s="230" t="s">
        <v>573</v>
      </c>
      <c r="G450" s="40"/>
      <c r="H450" s="40"/>
      <c r="I450" s="231"/>
      <c r="J450" s="40"/>
      <c r="K450" s="40"/>
      <c r="L450" s="44"/>
      <c r="M450" s="232"/>
      <c r="N450" s="233"/>
      <c r="O450" s="91"/>
      <c r="P450" s="91"/>
      <c r="Q450" s="91"/>
      <c r="R450" s="91"/>
      <c r="S450" s="91"/>
      <c r="T450" s="92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148</v>
      </c>
      <c r="AU450" s="17" t="s">
        <v>86</v>
      </c>
    </row>
    <row r="451" s="2" customFormat="1" ht="21.75" customHeight="1">
      <c r="A451" s="38"/>
      <c r="B451" s="39"/>
      <c r="C451" s="215" t="s">
        <v>574</v>
      </c>
      <c r="D451" s="215" t="s">
        <v>142</v>
      </c>
      <c r="E451" s="216" t="s">
        <v>575</v>
      </c>
      <c r="F451" s="217" t="s">
        <v>576</v>
      </c>
      <c r="G451" s="218" t="s">
        <v>556</v>
      </c>
      <c r="H451" s="219">
        <v>4</v>
      </c>
      <c r="I451" s="220"/>
      <c r="J451" s="221">
        <f>ROUND(I451*H451,2)</f>
        <v>0</v>
      </c>
      <c r="K451" s="222"/>
      <c r="L451" s="44"/>
      <c r="M451" s="223" t="s">
        <v>1</v>
      </c>
      <c r="N451" s="224" t="s">
        <v>41</v>
      </c>
      <c r="O451" s="91"/>
      <c r="P451" s="225">
        <f>O451*H451</f>
        <v>0</v>
      </c>
      <c r="Q451" s="225">
        <v>0</v>
      </c>
      <c r="R451" s="225">
        <f>Q451*H451</f>
        <v>0</v>
      </c>
      <c r="S451" s="225">
        <v>0.0245</v>
      </c>
      <c r="T451" s="226">
        <f>S451*H451</f>
        <v>0.098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7" t="s">
        <v>231</v>
      </c>
      <c r="AT451" s="227" t="s">
        <v>142</v>
      </c>
      <c r="AU451" s="227" t="s">
        <v>86</v>
      </c>
      <c r="AY451" s="17" t="s">
        <v>140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17" t="s">
        <v>84</v>
      </c>
      <c r="BK451" s="228">
        <f>ROUND(I451*H451,2)</f>
        <v>0</v>
      </c>
      <c r="BL451" s="17" t="s">
        <v>231</v>
      </c>
      <c r="BM451" s="227" t="s">
        <v>577</v>
      </c>
    </row>
    <row r="452" s="2" customFormat="1">
      <c r="A452" s="38"/>
      <c r="B452" s="39"/>
      <c r="C452" s="40"/>
      <c r="D452" s="229" t="s">
        <v>148</v>
      </c>
      <c r="E452" s="40"/>
      <c r="F452" s="230" t="s">
        <v>578</v>
      </c>
      <c r="G452" s="40"/>
      <c r="H452" s="40"/>
      <c r="I452" s="231"/>
      <c r="J452" s="40"/>
      <c r="K452" s="40"/>
      <c r="L452" s="44"/>
      <c r="M452" s="232"/>
      <c r="N452" s="233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148</v>
      </c>
      <c r="AU452" s="17" t="s">
        <v>86</v>
      </c>
    </row>
    <row r="453" s="2" customFormat="1" ht="24.15" customHeight="1">
      <c r="A453" s="38"/>
      <c r="B453" s="39"/>
      <c r="C453" s="215" t="s">
        <v>579</v>
      </c>
      <c r="D453" s="215" t="s">
        <v>142</v>
      </c>
      <c r="E453" s="216" t="s">
        <v>580</v>
      </c>
      <c r="F453" s="217" t="s">
        <v>581</v>
      </c>
      <c r="G453" s="218" t="s">
        <v>556</v>
      </c>
      <c r="H453" s="219">
        <v>1</v>
      </c>
      <c r="I453" s="220"/>
      <c r="J453" s="221">
        <f>ROUND(I453*H453,2)</f>
        <v>0</v>
      </c>
      <c r="K453" s="222"/>
      <c r="L453" s="44"/>
      <c r="M453" s="223" t="s">
        <v>1</v>
      </c>
      <c r="N453" s="224" t="s">
        <v>41</v>
      </c>
      <c r="O453" s="91"/>
      <c r="P453" s="225">
        <f>O453*H453</f>
        <v>0</v>
      </c>
      <c r="Q453" s="225">
        <v>0</v>
      </c>
      <c r="R453" s="225">
        <f>Q453*H453</f>
        <v>0</v>
      </c>
      <c r="S453" s="225">
        <v>0.0092</v>
      </c>
      <c r="T453" s="226">
        <f>S453*H453</f>
        <v>0.0092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7" t="s">
        <v>231</v>
      </c>
      <c r="AT453" s="227" t="s">
        <v>142</v>
      </c>
      <c r="AU453" s="227" t="s">
        <v>86</v>
      </c>
      <c r="AY453" s="17" t="s">
        <v>140</v>
      </c>
      <c r="BE453" s="228">
        <f>IF(N453="základní",J453,0)</f>
        <v>0</v>
      </c>
      <c r="BF453" s="228">
        <f>IF(N453="snížená",J453,0)</f>
        <v>0</v>
      </c>
      <c r="BG453" s="228">
        <f>IF(N453="zákl. přenesená",J453,0)</f>
        <v>0</v>
      </c>
      <c r="BH453" s="228">
        <f>IF(N453="sníž. přenesená",J453,0)</f>
        <v>0</v>
      </c>
      <c r="BI453" s="228">
        <f>IF(N453="nulová",J453,0)</f>
        <v>0</v>
      </c>
      <c r="BJ453" s="17" t="s">
        <v>84</v>
      </c>
      <c r="BK453" s="228">
        <f>ROUND(I453*H453,2)</f>
        <v>0</v>
      </c>
      <c r="BL453" s="17" t="s">
        <v>231</v>
      </c>
      <c r="BM453" s="227" t="s">
        <v>582</v>
      </c>
    </row>
    <row r="454" s="2" customFormat="1">
      <c r="A454" s="38"/>
      <c r="B454" s="39"/>
      <c r="C454" s="40"/>
      <c r="D454" s="229" t="s">
        <v>148</v>
      </c>
      <c r="E454" s="40"/>
      <c r="F454" s="230" t="s">
        <v>583</v>
      </c>
      <c r="G454" s="40"/>
      <c r="H454" s="40"/>
      <c r="I454" s="231"/>
      <c r="J454" s="40"/>
      <c r="K454" s="40"/>
      <c r="L454" s="44"/>
      <c r="M454" s="232"/>
      <c r="N454" s="233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148</v>
      </c>
      <c r="AU454" s="17" t="s">
        <v>86</v>
      </c>
    </row>
    <row r="455" s="2" customFormat="1" ht="16.5" customHeight="1">
      <c r="A455" s="38"/>
      <c r="B455" s="39"/>
      <c r="C455" s="215" t="s">
        <v>584</v>
      </c>
      <c r="D455" s="215" t="s">
        <v>142</v>
      </c>
      <c r="E455" s="216" t="s">
        <v>585</v>
      </c>
      <c r="F455" s="217" t="s">
        <v>586</v>
      </c>
      <c r="G455" s="218" t="s">
        <v>556</v>
      </c>
      <c r="H455" s="219">
        <v>1</v>
      </c>
      <c r="I455" s="220"/>
      <c r="J455" s="221">
        <f>ROUND(I455*H455,2)</f>
        <v>0</v>
      </c>
      <c r="K455" s="222"/>
      <c r="L455" s="44"/>
      <c r="M455" s="223" t="s">
        <v>1</v>
      </c>
      <c r="N455" s="224" t="s">
        <v>41</v>
      </c>
      <c r="O455" s="91"/>
      <c r="P455" s="225">
        <f>O455*H455</f>
        <v>0</v>
      </c>
      <c r="Q455" s="225">
        <v>0</v>
      </c>
      <c r="R455" s="225">
        <f>Q455*H455</f>
        <v>0</v>
      </c>
      <c r="S455" s="225">
        <v>0.0347</v>
      </c>
      <c r="T455" s="226">
        <f>S455*H455</f>
        <v>0.0347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7" t="s">
        <v>231</v>
      </c>
      <c r="AT455" s="227" t="s">
        <v>142</v>
      </c>
      <c r="AU455" s="227" t="s">
        <v>86</v>
      </c>
      <c r="AY455" s="17" t="s">
        <v>140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7" t="s">
        <v>84</v>
      </c>
      <c r="BK455" s="228">
        <f>ROUND(I455*H455,2)</f>
        <v>0</v>
      </c>
      <c r="BL455" s="17" t="s">
        <v>231</v>
      </c>
      <c r="BM455" s="227" t="s">
        <v>587</v>
      </c>
    </row>
    <row r="456" s="2" customFormat="1">
      <c r="A456" s="38"/>
      <c r="B456" s="39"/>
      <c r="C456" s="40"/>
      <c r="D456" s="229" t="s">
        <v>148</v>
      </c>
      <c r="E456" s="40"/>
      <c r="F456" s="230" t="s">
        <v>588</v>
      </c>
      <c r="G456" s="40"/>
      <c r="H456" s="40"/>
      <c r="I456" s="231"/>
      <c r="J456" s="40"/>
      <c r="K456" s="40"/>
      <c r="L456" s="44"/>
      <c r="M456" s="232"/>
      <c r="N456" s="233"/>
      <c r="O456" s="91"/>
      <c r="P456" s="91"/>
      <c r="Q456" s="91"/>
      <c r="R456" s="91"/>
      <c r="S456" s="91"/>
      <c r="T456" s="92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148</v>
      </c>
      <c r="AU456" s="17" t="s">
        <v>86</v>
      </c>
    </row>
    <row r="457" s="2" customFormat="1" ht="24.15" customHeight="1">
      <c r="A457" s="38"/>
      <c r="B457" s="39"/>
      <c r="C457" s="215" t="s">
        <v>589</v>
      </c>
      <c r="D457" s="215" t="s">
        <v>142</v>
      </c>
      <c r="E457" s="216" t="s">
        <v>590</v>
      </c>
      <c r="F457" s="217" t="s">
        <v>591</v>
      </c>
      <c r="G457" s="218" t="s">
        <v>556</v>
      </c>
      <c r="H457" s="219">
        <v>2</v>
      </c>
      <c r="I457" s="220"/>
      <c r="J457" s="221">
        <f>ROUND(I457*H457,2)</f>
        <v>0</v>
      </c>
      <c r="K457" s="222"/>
      <c r="L457" s="44"/>
      <c r="M457" s="223" t="s">
        <v>1</v>
      </c>
      <c r="N457" s="224" t="s">
        <v>41</v>
      </c>
      <c r="O457" s="91"/>
      <c r="P457" s="225">
        <f>O457*H457</f>
        <v>0</v>
      </c>
      <c r="Q457" s="225">
        <v>0</v>
      </c>
      <c r="R457" s="225">
        <f>Q457*H457</f>
        <v>0</v>
      </c>
      <c r="S457" s="225">
        <v>0.99847</v>
      </c>
      <c r="T457" s="226">
        <f>S457*H457</f>
        <v>1.99694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7" t="s">
        <v>231</v>
      </c>
      <c r="AT457" s="227" t="s">
        <v>142</v>
      </c>
      <c r="AU457" s="227" t="s">
        <v>86</v>
      </c>
      <c r="AY457" s="17" t="s">
        <v>140</v>
      </c>
      <c r="BE457" s="228">
        <f>IF(N457="základní",J457,0)</f>
        <v>0</v>
      </c>
      <c r="BF457" s="228">
        <f>IF(N457="snížená",J457,0)</f>
        <v>0</v>
      </c>
      <c r="BG457" s="228">
        <f>IF(N457="zákl. přenesená",J457,0)</f>
        <v>0</v>
      </c>
      <c r="BH457" s="228">
        <f>IF(N457="sníž. přenesená",J457,0)</f>
        <v>0</v>
      </c>
      <c r="BI457" s="228">
        <f>IF(N457="nulová",J457,0)</f>
        <v>0</v>
      </c>
      <c r="BJ457" s="17" t="s">
        <v>84</v>
      </c>
      <c r="BK457" s="228">
        <f>ROUND(I457*H457,2)</f>
        <v>0</v>
      </c>
      <c r="BL457" s="17" t="s">
        <v>231</v>
      </c>
      <c r="BM457" s="227" t="s">
        <v>592</v>
      </c>
    </row>
    <row r="458" s="2" customFormat="1">
      <c r="A458" s="38"/>
      <c r="B458" s="39"/>
      <c r="C458" s="40"/>
      <c r="D458" s="229" t="s">
        <v>148</v>
      </c>
      <c r="E458" s="40"/>
      <c r="F458" s="230" t="s">
        <v>593</v>
      </c>
      <c r="G458" s="40"/>
      <c r="H458" s="40"/>
      <c r="I458" s="231"/>
      <c r="J458" s="40"/>
      <c r="K458" s="40"/>
      <c r="L458" s="44"/>
      <c r="M458" s="232"/>
      <c r="N458" s="233"/>
      <c r="O458" s="91"/>
      <c r="P458" s="91"/>
      <c r="Q458" s="91"/>
      <c r="R458" s="91"/>
      <c r="S458" s="91"/>
      <c r="T458" s="92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148</v>
      </c>
      <c r="AU458" s="17" t="s">
        <v>86</v>
      </c>
    </row>
    <row r="459" s="2" customFormat="1" ht="16.5" customHeight="1">
      <c r="A459" s="38"/>
      <c r="B459" s="39"/>
      <c r="C459" s="215" t="s">
        <v>594</v>
      </c>
      <c r="D459" s="215" t="s">
        <v>142</v>
      </c>
      <c r="E459" s="216" t="s">
        <v>595</v>
      </c>
      <c r="F459" s="217" t="s">
        <v>596</v>
      </c>
      <c r="G459" s="218" t="s">
        <v>145</v>
      </c>
      <c r="H459" s="219">
        <v>1</v>
      </c>
      <c r="I459" s="220"/>
      <c r="J459" s="221">
        <f>ROUND(I459*H459,2)</f>
        <v>0</v>
      </c>
      <c r="K459" s="222"/>
      <c r="L459" s="44"/>
      <c r="M459" s="223" t="s">
        <v>1</v>
      </c>
      <c r="N459" s="224" t="s">
        <v>41</v>
      </c>
      <c r="O459" s="91"/>
      <c r="P459" s="225">
        <f>O459*H459</f>
        <v>0</v>
      </c>
      <c r="Q459" s="225">
        <v>0</v>
      </c>
      <c r="R459" s="225">
        <f>Q459*H459</f>
        <v>0</v>
      </c>
      <c r="S459" s="225">
        <v>0.00054</v>
      </c>
      <c r="T459" s="226">
        <f>S459*H459</f>
        <v>0.00054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7" t="s">
        <v>231</v>
      </c>
      <c r="AT459" s="227" t="s">
        <v>142</v>
      </c>
      <c r="AU459" s="227" t="s">
        <v>86</v>
      </c>
      <c r="AY459" s="17" t="s">
        <v>140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17" t="s">
        <v>84</v>
      </c>
      <c r="BK459" s="228">
        <f>ROUND(I459*H459,2)</f>
        <v>0</v>
      </c>
      <c r="BL459" s="17" t="s">
        <v>231</v>
      </c>
      <c r="BM459" s="227" t="s">
        <v>597</v>
      </c>
    </row>
    <row r="460" s="2" customFormat="1">
      <c r="A460" s="38"/>
      <c r="B460" s="39"/>
      <c r="C460" s="40"/>
      <c r="D460" s="229" t="s">
        <v>148</v>
      </c>
      <c r="E460" s="40"/>
      <c r="F460" s="230" t="s">
        <v>598</v>
      </c>
      <c r="G460" s="40"/>
      <c r="H460" s="40"/>
      <c r="I460" s="231"/>
      <c r="J460" s="40"/>
      <c r="K460" s="40"/>
      <c r="L460" s="44"/>
      <c r="M460" s="232"/>
      <c r="N460" s="233"/>
      <c r="O460" s="91"/>
      <c r="P460" s="91"/>
      <c r="Q460" s="91"/>
      <c r="R460" s="91"/>
      <c r="S460" s="91"/>
      <c r="T460" s="92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148</v>
      </c>
      <c r="AU460" s="17" t="s">
        <v>86</v>
      </c>
    </row>
    <row r="461" s="2" customFormat="1" ht="16.5" customHeight="1">
      <c r="A461" s="38"/>
      <c r="B461" s="39"/>
      <c r="C461" s="215" t="s">
        <v>599</v>
      </c>
      <c r="D461" s="215" t="s">
        <v>142</v>
      </c>
      <c r="E461" s="216" t="s">
        <v>600</v>
      </c>
      <c r="F461" s="217" t="s">
        <v>601</v>
      </c>
      <c r="G461" s="218" t="s">
        <v>556</v>
      </c>
      <c r="H461" s="219">
        <v>21</v>
      </c>
      <c r="I461" s="220"/>
      <c r="J461" s="221">
        <f>ROUND(I461*H461,2)</f>
        <v>0</v>
      </c>
      <c r="K461" s="222"/>
      <c r="L461" s="44"/>
      <c r="M461" s="223" t="s">
        <v>1</v>
      </c>
      <c r="N461" s="224" t="s">
        <v>41</v>
      </c>
      <c r="O461" s="91"/>
      <c r="P461" s="225">
        <f>O461*H461</f>
        <v>0</v>
      </c>
      <c r="Q461" s="225">
        <v>0</v>
      </c>
      <c r="R461" s="225">
        <f>Q461*H461</f>
        <v>0</v>
      </c>
      <c r="S461" s="225">
        <v>0.00086</v>
      </c>
      <c r="T461" s="226">
        <f>S461*H461</f>
        <v>0.01806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7" t="s">
        <v>231</v>
      </c>
      <c r="AT461" s="227" t="s">
        <v>142</v>
      </c>
      <c r="AU461" s="227" t="s">
        <v>86</v>
      </c>
      <c r="AY461" s="17" t="s">
        <v>140</v>
      </c>
      <c r="BE461" s="228">
        <f>IF(N461="základní",J461,0)</f>
        <v>0</v>
      </c>
      <c r="BF461" s="228">
        <f>IF(N461="snížená",J461,0)</f>
        <v>0</v>
      </c>
      <c r="BG461" s="228">
        <f>IF(N461="zákl. přenesená",J461,0)</f>
        <v>0</v>
      </c>
      <c r="BH461" s="228">
        <f>IF(N461="sníž. přenesená",J461,0)</f>
        <v>0</v>
      </c>
      <c r="BI461" s="228">
        <f>IF(N461="nulová",J461,0)</f>
        <v>0</v>
      </c>
      <c r="BJ461" s="17" t="s">
        <v>84</v>
      </c>
      <c r="BK461" s="228">
        <f>ROUND(I461*H461,2)</f>
        <v>0</v>
      </c>
      <c r="BL461" s="17" t="s">
        <v>231</v>
      </c>
      <c r="BM461" s="227" t="s">
        <v>602</v>
      </c>
    </row>
    <row r="462" s="2" customFormat="1">
      <c r="A462" s="38"/>
      <c r="B462" s="39"/>
      <c r="C462" s="40"/>
      <c r="D462" s="229" t="s">
        <v>148</v>
      </c>
      <c r="E462" s="40"/>
      <c r="F462" s="230" t="s">
        <v>603</v>
      </c>
      <c r="G462" s="40"/>
      <c r="H462" s="40"/>
      <c r="I462" s="231"/>
      <c r="J462" s="40"/>
      <c r="K462" s="40"/>
      <c r="L462" s="44"/>
      <c r="M462" s="232"/>
      <c r="N462" s="233"/>
      <c r="O462" s="91"/>
      <c r="P462" s="91"/>
      <c r="Q462" s="91"/>
      <c r="R462" s="91"/>
      <c r="S462" s="91"/>
      <c r="T462" s="92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148</v>
      </c>
      <c r="AU462" s="17" t="s">
        <v>86</v>
      </c>
    </row>
    <row r="463" s="2" customFormat="1" ht="16.5" customHeight="1">
      <c r="A463" s="38"/>
      <c r="B463" s="39"/>
      <c r="C463" s="215" t="s">
        <v>604</v>
      </c>
      <c r="D463" s="215" t="s">
        <v>142</v>
      </c>
      <c r="E463" s="216" t="s">
        <v>605</v>
      </c>
      <c r="F463" s="217" t="s">
        <v>606</v>
      </c>
      <c r="G463" s="218" t="s">
        <v>145</v>
      </c>
      <c r="H463" s="219">
        <v>4</v>
      </c>
      <c r="I463" s="220"/>
      <c r="J463" s="221">
        <f>ROUND(I463*H463,2)</f>
        <v>0</v>
      </c>
      <c r="K463" s="222"/>
      <c r="L463" s="44"/>
      <c r="M463" s="223" t="s">
        <v>1</v>
      </c>
      <c r="N463" s="224" t="s">
        <v>41</v>
      </c>
      <c r="O463" s="91"/>
      <c r="P463" s="225">
        <f>O463*H463</f>
        <v>0</v>
      </c>
      <c r="Q463" s="225">
        <v>0</v>
      </c>
      <c r="R463" s="225">
        <f>Q463*H463</f>
        <v>0</v>
      </c>
      <c r="S463" s="225">
        <v>0.00225</v>
      </c>
      <c r="T463" s="226">
        <f>S463*H463</f>
        <v>0.009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7" t="s">
        <v>231</v>
      </c>
      <c r="AT463" s="227" t="s">
        <v>142</v>
      </c>
      <c r="AU463" s="227" t="s">
        <v>86</v>
      </c>
      <c r="AY463" s="17" t="s">
        <v>140</v>
      </c>
      <c r="BE463" s="228">
        <f>IF(N463="základní",J463,0)</f>
        <v>0</v>
      </c>
      <c r="BF463" s="228">
        <f>IF(N463="snížená",J463,0)</f>
        <v>0</v>
      </c>
      <c r="BG463" s="228">
        <f>IF(N463="zákl. přenesená",J463,0)</f>
        <v>0</v>
      </c>
      <c r="BH463" s="228">
        <f>IF(N463="sníž. přenesená",J463,0)</f>
        <v>0</v>
      </c>
      <c r="BI463" s="228">
        <f>IF(N463="nulová",J463,0)</f>
        <v>0</v>
      </c>
      <c r="BJ463" s="17" t="s">
        <v>84</v>
      </c>
      <c r="BK463" s="228">
        <f>ROUND(I463*H463,2)</f>
        <v>0</v>
      </c>
      <c r="BL463" s="17" t="s">
        <v>231</v>
      </c>
      <c r="BM463" s="227" t="s">
        <v>607</v>
      </c>
    </row>
    <row r="464" s="2" customFormat="1">
      <c r="A464" s="38"/>
      <c r="B464" s="39"/>
      <c r="C464" s="40"/>
      <c r="D464" s="229" t="s">
        <v>148</v>
      </c>
      <c r="E464" s="40"/>
      <c r="F464" s="230" t="s">
        <v>608</v>
      </c>
      <c r="G464" s="40"/>
      <c r="H464" s="40"/>
      <c r="I464" s="231"/>
      <c r="J464" s="40"/>
      <c r="K464" s="40"/>
      <c r="L464" s="44"/>
      <c r="M464" s="232"/>
      <c r="N464" s="233"/>
      <c r="O464" s="91"/>
      <c r="P464" s="91"/>
      <c r="Q464" s="91"/>
      <c r="R464" s="91"/>
      <c r="S464" s="91"/>
      <c r="T464" s="92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148</v>
      </c>
      <c r="AU464" s="17" t="s">
        <v>86</v>
      </c>
    </row>
    <row r="465" s="2" customFormat="1" ht="16.5" customHeight="1">
      <c r="A465" s="38"/>
      <c r="B465" s="39"/>
      <c r="C465" s="215" t="s">
        <v>609</v>
      </c>
      <c r="D465" s="215" t="s">
        <v>142</v>
      </c>
      <c r="E465" s="216" t="s">
        <v>610</v>
      </c>
      <c r="F465" s="217" t="s">
        <v>611</v>
      </c>
      <c r="G465" s="218" t="s">
        <v>145</v>
      </c>
      <c r="H465" s="219">
        <v>43</v>
      </c>
      <c r="I465" s="220"/>
      <c r="J465" s="221">
        <f>ROUND(I465*H465,2)</f>
        <v>0</v>
      </c>
      <c r="K465" s="222"/>
      <c r="L465" s="44"/>
      <c r="M465" s="223" t="s">
        <v>1</v>
      </c>
      <c r="N465" s="224" t="s">
        <v>41</v>
      </c>
      <c r="O465" s="91"/>
      <c r="P465" s="225">
        <f>O465*H465</f>
        <v>0</v>
      </c>
      <c r="Q465" s="225">
        <v>0</v>
      </c>
      <c r="R465" s="225">
        <f>Q465*H465</f>
        <v>0</v>
      </c>
      <c r="S465" s="225">
        <v>0.00086</v>
      </c>
      <c r="T465" s="226">
        <f>S465*H465</f>
        <v>0.03698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7" t="s">
        <v>231</v>
      </c>
      <c r="AT465" s="227" t="s">
        <v>142</v>
      </c>
      <c r="AU465" s="227" t="s">
        <v>86</v>
      </c>
      <c r="AY465" s="17" t="s">
        <v>140</v>
      </c>
      <c r="BE465" s="228">
        <f>IF(N465="základní",J465,0)</f>
        <v>0</v>
      </c>
      <c r="BF465" s="228">
        <f>IF(N465="snížená",J465,0)</f>
        <v>0</v>
      </c>
      <c r="BG465" s="228">
        <f>IF(N465="zákl. přenesená",J465,0)</f>
        <v>0</v>
      </c>
      <c r="BH465" s="228">
        <f>IF(N465="sníž. přenesená",J465,0)</f>
        <v>0</v>
      </c>
      <c r="BI465" s="228">
        <f>IF(N465="nulová",J465,0)</f>
        <v>0</v>
      </c>
      <c r="BJ465" s="17" t="s">
        <v>84</v>
      </c>
      <c r="BK465" s="228">
        <f>ROUND(I465*H465,2)</f>
        <v>0</v>
      </c>
      <c r="BL465" s="17" t="s">
        <v>231</v>
      </c>
      <c r="BM465" s="227" t="s">
        <v>612</v>
      </c>
    </row>
    <row r="466" s="2" customFormat="1">
      <c r="A466" s="38"/>
      <c r="B466" s="39"/>
      <c r="C466" s="40"/>
      <c r="D466" s="229" t="s">
        <v>148</v>
      </c>
      <c r="E466" s="40"/>
      <c r="F466" s="230" t="s">
        <v>613</v>
      </c>
      <c r="G466" s="40"/>
      <c r="H466" s="40"/>
      <c r="I466" s="231"/>
      <c r="J466" s="40"/>
      <c r="K466" s="40"/>
      <c r="L466" s="44"/>
      <c r="M466" s="232"/>
      <c r="N466" s="233"/>
      <c r="O466" s="91"/>
      <c r="P466" s="91"/>
      <c r="Q466" s="91"/>
      <c r="R466" s="91"/>
      <c r="S466" s="91"/>
      <c r="T466" s="92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148</v>
      </c>
      <c r="AU466" s="17" t="s">
        <v>86</v>
      </c>
    </row>
    <row r="467" s="12" customFormat="1" ht="22.8" customHeight="1">
      <c r="A467" s="12"/>
      <c r="B467" s="199"/>
      <c r="C467" s="200"/>
      <c r="D467" s="201" t="s">
        <v>75</v>
      </c>
      <c r="E467" s="213" t="s">
        <v>614</v>
      </c>
      <c r="F467" s="213" t="s">
        <v>615</v>
      </c>
      <c r="G467" s="200"/>
      <c r="H467" s="200"/>
      <c r="I467" s="203"/>
      <c r="J467" s="214">
        <f>BK467</f>
        <v>0</v>
      </c>
      <c r="K467" s="200"/>
      <c r="L467" s="205"/>
      <c r="M467" s="206"/>
      <c r="N467" s="207"/>
      <c r="O467" s="207"/>
      <c r="P467" s="208">
        <f>SUM(P468:P469)</f>
        <v>0</v>
      </c>
      <c r="Q467" s="207"/>
      <c r="R467" s="208">
        <f>SUM(R468:R469)</f>
        <v>0</v>
      </c>
      <c r="S467" s="207"/>
      <c r="T467" s="209">
        <f>SUM(T468:T469)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10" t="s">
        <v>86</v>
      </c>
      <c r="AT467" s="211" t="s">
        <v>75</v>
      </c>
      <c r="AU467" s="211" t="s">
        <v>84</v>
      </c>
      <c r="AY467" s="210" t="s">
        <v>140</v>
      </c>
      <c r="BK467" s="212">
        <f>SUM(BK468:BK469)</f>
        <v>0</v>
      </c>
    </row>
    <row r="468" s="2" customFormat="1" ht="24.15" customHeight="1">
      <c r="A468" s="38"/>
      <c r="B468" s="39"/>
      <c r="C468" s="215" t="s">
        <v>616</v>
      </c>
      <c r="D468" s="215" t="s">
        <v>142</v>
      </c>
      <c r="E468" s="216" t="s">
        <v>617</v>
      </c>
      <c r="F468" s="217" t="s">
        <v>618</v>
      </c>
      <c r="G468" s="218" t="s">
        <v>320</v>
      </c>
      <c r="H468" s="219">
        <v>1</v>
      </c>
      <c r="I468" s="220"/>
      <c r="J468" s="221">
        <f>ROUND(I468*H468,2)</f>
        <v>0</v>
      </c>
      <c r="K468" s="222"/>
      <c r="L468" s="44"/>
      <c r="M468" s="223" t="s">
        <v>1</v>
      </c>
      <c r="N468" s="224" t="s">
        <v>41</v>
      </c>
      <c r="O468" s="91"/>
      <c r="P468" s="225">
        <f>O468*H468</f>
        <v>0</v>
      </c>
      <c r="Q468" s="225">
        <v>0</v>
      </c>
      <c r="R468" s="225">
        <f>Q468*H468</f>
        <v>0</v>
      </c>
      <c r="S468" s="225">
        <v>0</v>
      </c>
      <c r="T468" s="226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7" t="s">
        <v>231</v>
      </c>
      <c r="AT468" s="227" t="s">
        <v>142</v>
      </c>
      <c r="AU468" s="227" t="s">
        <v>86</v>
      </c>
      <c r="AY468" s="17" t="s">
        <v>140</v>
      </c>
      <c r="BE468" s="228">
        <f>IF(N468="základní",J468,0)</f>
        <v>0</v>
      </c>
      <c r="BF468" s="228">
        <f>IF(N468="snížená",J468,0)</f>
        <v>0</v>
      </c>
      <c r="BG468" s="228">
        <f>IF(N468="zákl. přenesená",J468,0)</f>
        <v>0</v>
      </c>
      <c r="BH468" s="228">
        <f>IF(N468="sníž. přenesená",J468,0)</f>
        <v>0</v>
      </c>
      <c r="BI468" s="228">
        <f>IF(N468="nulová",J468,0)</f>
        <v>0</v>
      </c>
      <c r="BJ468" s="17" t="s">
        <v>84</v>
      </c>
      <c r="BK468" s="228">
        <f>ROUND(I468*H468,2)</f>
        <v>0</v>
      </c>
      <c r="BL468" s="17" t="s">
        <v>231</v>
      </c>
      <c r="BM468" s="227" t="s">
        <v>619</v>
      </c>
    </row>
    <row r="469" s="2" customFormat="1">
      <c r="A469" s="38"/>
      <c r="B469" s="39"/>
      <c r="C469" s="40"/>
      <c r="D469" s="229" t="s">
        <v>148</v>
      </c>
      <c r="E469" s="40"/>
      <c r="F469" s="230" t="s">
        <v>618</v>
      </c>
      <c r="G469" s="40"/>
      <c r="H469" s="40"/>
      <c r="I469" s="231"/>
      <c r="J469" s="40"/>
      <c r="K469" s="40"/>
      <c r="L469" s="44"/>
      <c r="M469" s="232"/>
      <c r="N469" s="233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148</v>
      </c>
      <c r="AU469" s="17" t="s">
        <v>86</v>
      </c>
    </row>
    <row r="470" s="12" customFormat="1" ht="22.8" customHeight="1">
      <c r="A470" s="12"/>
      <c r="B470" s="199"/>
      <c r="C470" s="200"/>
      <c r="D470" s="201" t="s">
        <v>75</v>
      </c>
      <c r="E470" s="213" t="s">
        <v>620</v>
      </c>
      <c r="F470" s="213" t="s">
        <v>621</v>
      </c>
      <c r="G470" s="200"/>
      <c r="H470" s="200"/>
      <c r="I470" s="203"/>
      <c r="J470" s="214">
        <f>BK470</f>
        <v>0</v>
      </c>
      <c r="K470" s="200"/>
      <c r="L470" s="205"/>
      <c r="M470" s="206"/>
      <c r="N470" s="207"/>
      <c r="O470" s="207"/>
      <c r="P470" s="208">
        <f>SUM(P471:P472)</f>
        <v>0</v>
      </c>
      <c r="Q470" s="207"/>
      <c r="R470" s="208">
        <f>SUM(R471:R472)</f>
        <v>0</v>
      </c>
      <c r="S470" s="207"/>
      <c r="T470" s="209">
        <f>SUM(T471:T472)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10" t="s">
        <v>86</v>
      </c>
      <c r="AT470" s="211" t="s">
        <v>75</v>
      </c>
      <c r="AU470" s="211" t="s">
        <v>84</v>
      </c>
      <c r="AY470" s="210" t="s">
        <v>140</v>
      </c>
      <c r="BK470" s="212">
        <f>SUM(BK471:BK472)</f>
        <v>0</v>
      </c>
    </row>
    <row r="471" s="2" customFormat="1" ht="16.5" customHeight="1">
      <c r="A471" s="38"/>
      <c r="B471" s="39"/>
      <c r="C471" s="215" t="s">
        <v>622</v>
      </c>
      <c r="D471" s="215" t="s">
        <v>142</v>
      </c>
      <c r="E471" s="216" t="s">
        <v>623</v>
      </c>
      <c r="F471" s="217" t="s">
        <v>624</v>
      </c>
      <c r="G471" s="218" t="s">
        <v>320</v>
      </c>
      <c r="H471" s="219">
        <v>1</v>
      </c>
      <c r="I471" s="220"/>
      <c r="J471" s="221">
        <f>ROUND(I471*H471,2)</f>
        <v>0</v>
      </c>
      <c r="K471" s="222"/>
      <c r="L471" s="44"/>
      <c r="M471" s="223" t="s">
        <v>1</v>
      </c>
      <c r="N471" s="224" t="s">
        <v>41</v>
      </c>
      <c r="O471" s="91"/>
      <c r="P471" s="225">
        <f>O471*H471</f>
        <v>0</v>
      </c>
      <c r="Q471" s="225">
        <v>0</v>
      </c>
      <c r="R471" s="225">
        <f>Q471*H471</f>
        <v>0</v>
      </c>
      <c r="S471" s="225">
        <v>0</v>
      </c>
      <c r="T471" s="226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7" t="s">
        <v>231</v>
      </c>
      <c r="AT471" s="227" t="s">
        <v>142</v>
      </c>
      <c r="AU471" s="227" t="s">
        <v>86</v>
      </c>
      <c r="AY471" s="17" t="s">
        <v>140</v>
      </c>
      <c r="BE471" s="228">
        <f>IF(N471="základní",J471,0)</f>
        <v>0</v>
      </c>
      <c r="BF471" s="228">
        <f>IF(N471="snížená",J471,0)</f>
        <v>0</v>
      </c>
      <c r="BG471" s="228">
        <f>IF(N471="zákl. přenesená",J471,0)</f>
        <v>0</v>
      </c>
      <c r="BH471" s="228">
        <f>IF(N471="sníž. přenesená",J471,0)</f>
        <v>0</v>
      </c>
      <c r="BI471" s="228">
        <f>IF(N471="nulová",J471,0)</f>
        <v>0</v>
      </c>
      <c r="BJ471" s="17" t="s">
        <v>84</v>
      </c>
      <c r="BK471" s="228">
        <f>ROUND(I471*H471,2)</f>
        <v>0</v>
      </c>
      <c r="BL471" s="17" t="s">
        <v>231</v>
      </c>
      <c r="BM471" s="227" t="s">
        <v>625</v>
      </c>
    </row>
    <row r="472" s="2" customFormat="1">
      <c r="A472" s="38"/>
      <c r="B472" s="39"/>
      <c r="C472" s="40"/>
      <c r="D472" s="229" t="s">
        <v>148</v>
      </c>
      <c r="E472" s="40"/>
      <c r="F472" s="230" t="s">
        <v>624</v>
      </c>
      <c r="G472" s="40"/>
      <c r="H472" s="40"/>
      <c r="I472" s="231"/>
      <c r="J472" s="40"/>
      <c r="K472" s="40"/>
      <c r="L472" s="44"/>
      <c r="M472" s="232"/>
      <c r="N472" s="233"/>
      <c r="O472" s="91"/>
      <c r="P472" s="91"/>
      <c r="Q472" s="91"/>
      <c r="R472" s="91"/>
      <c r="S472" s="91"/>
      <c r="T472" s="92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148</v>
      </c>
      <c r="AU472" s="17" t="s">
        <v>86</v>
      </c>
    </row>
    <row r="473" s="12" customFormat="1" ht="22.8" customHeight="1">
      <c r="A473" s="12"/>
      <c r="B473" s="199"/>
      <c r="C473" s="200"/>
      <c r="D473" s="201" t="s">
        <v>75</v>
      </c>
      <c r="E473" s="213" t="s">
        <v>626</v>
      </c>
      <c r="F473" s="213" t="s">
        <v>627</v>
      </c>
      <c r="G473" s="200"/>
      <c r="H473" s="200"/>
      <c r="I473" s="203"/>
      <c r="J473" s="214">
        <f>BK473</f>
        <v>0</v>
      </c>
      <c r="K473" s="200"/>
      <c r="L473" s="205"/>
      <c r="M473" s="206"/>
      <c r="N473" s="207"/>
      <c r="O473" s="207"/>
      <c r="P473" s="208">
        <f>SUM(P474:P505)</f>
        <v>0</v>
      </c>
      <c r="Q473" s="207"/>
      <c r="R473" s="208">
        <f>SUM(R474:R505)</f>
        <v>0</v>
      </c>
      <c r="S473" s="207"/>
      <c r="T473" s="209">
        <f>SUM(T474:T505)</f>
        <v>326.23764900000004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10" t="s">
        <v>86</v>
      </c>
      <c r="AT473" s="211" t="s">
        <v>75</v>
      </c>
      <c r="AU473" s="211" t="s">
        <v>84</v>
      </c>
      <c r="AY473" s="210" t="s">
        <v>140</v>
      </c>
      <c r="BK473" s="212">
        <f>SUM(BK474:BK505)</f>
        <v>0</v>
      </c>
    </row>
    <row r="474" s="2" customFormat="1" ht="24.15" customHeight="1">
      <c r="A474" s="38"/>
      <c r="B474" s="39"/>
      <c r="C474" s="215" t="s">
        <v>628</v>
      </c>
      <c r="D474" s="215" t="s">
        <v>142</v>
      </c>
      <c r="E474" s="216" t="s">
        <v>629</v>
      </c>
      <c r="F474" s="217" t="s">
        <v>630</v>
      </c>
      <c r="G474" s="218" t="s">
        <v>157</v>
      </c>
      <c r="H474" s="219">
        <v>1929.255</v>
      </c>
      <c r="I474" s="220"/>
      <c r="J474" s="221">
        <f>ROUND(I474*H474,2)</f>
        <v>0</v>
      </c>
      <c r="K474" s="222"/>
      <c r="L474" s="44"/>
      <c r="M474" s="223" t="s">
        <v>1</v>
      </c>
      <c r="N474" s="224" t="s">
        <v>41</v>
      </c>
      <c r="O474" s="91"/>
      <c r="P474" s="225">
        <f>O474*H474</f>
        <v>0</v>
      </c>
      <c r="Q474" s="225">
        <v>0</v>
      </c>
      <c r="R474" s="225">
        <f>Q474*H474</f>
        <v>0</v>
      </c>
      <c r="S474" s="225">
        <v>0.077</v>
      </c>
      <c r="T474" s="226">
        <f>S474*H474</f>
        <v>148.552635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7" t="s">
        <v>231</v>
      </c>
      <c r="AT474" s="227" t="s">
        <v>142</v>
      </c>
      <c r="AU474" s="227" t="s">
        <v>86</v>
      </c>
      <c r="AY474" s="17" t="s">
        <v>140</v>
      </c>
      <c r="BE474" s="228">
        <f>IF(N474="základní",J474,0)</f>
        <v>0</v>
      </c>
      <c r="BF474" s="228">
        <f>IF(N474="snížená",J474,0)</f>
        <v>0</v>
      </c>
      <c r="BG474" s="228">
        <f>IF(N474="zákl. přenesená",J474,0)</f>
        <v>0</v>
      </c>
      <c r="BH474" s="228">
        <f>IF(N474="sníž. přenesená",J474,0)</f>
        <v>0</v>
      </c>
      <c r="BI474" s="228">
        <f>IF(N474="nulová",J474,0)</f>
        <v>0</v>
      </c>
      <c r="BJ474" s="17" t="s">
        <v>84</v>
      </c>
      <c r="BK474" s="228">
        <f>ROUND(I474*H474,2)</f>
        <v>0</v>
      </c>
      <c r="BL474" s="17" t="s">
        <v>231</v>
      </c>
      <c r="BM474" s="227" t="s">
        <v>631</v>
      </c>
    </row>
    <row r="475" s="2" customFormat="1">
      <c r="A475" s="38"/>
      <c r="B475" s="39"/>
      <c r="C475" s="40"/>
      <c r="D475" s="229" t="s">
        <v>148</v>
      </c>
      <c r="E475" s="40"/>
      <c r="F475" s="230" t="s">
        <v>630</v>
      </c>
      <c r="G475" s="40"/>
      <c r="H475" s="40"/>
      <c r="I475" s="231"/>
      <c r="J475" s="40"/>
      <c r="K475" s="40"/>
      <c r="L475" s="44"/>
      <c r="M475" s="232"/>
      <c r="N475" s="233"/>
      <c r="O475" s="91"/>
      <c r="P475" s="91"/>
      <c r="Q475" s="91"/>
      <c r="R475" s="91"/>
      <c r="S475" s="91"/>
      <c r="T475" s="92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148</v>
      </c>
      <c r="AU475" s="17" t="s">
        <v>86</v>
      </c>
    </row>
    <row r="476" s="13" customFormat="1">
      <c r="A476" s="13"/>
      <c r="B476" s="234"/>
      <c r="C476" s="235"/>
      <c r="D476" s="229" t="s">
        <v>175</v>
      </c>
      <c r="E476" s="236" t="s">
        <v>1</v>
      </c>
      <c r="F476" s="237" t="s">
        <v>510</v>
      </c>
      <c r="G476" s="235"/>
      <c r="H476" s="236" t="s">
        <v>1</v>
      </c>
      <c r="I476" s="238"/>
      <c r="J476" s="235"/>
      <c r="K476" s="235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175</v>
      </c>
      <c r="AU476" s="243" t="s">
        <v>86</v>
      </c>
      <c r="AV476" s="13" t="s">
        <v>84</v>
      </c>
      <c r="AW476" s="13" t="s">
        <v>32</v>
      </c>
      <c r="AX476" s="13" t="s">
        <v>76</v>
      </c>
      <c r="AY476" s="243" t="s">
        <v>140</v>
      </c>
    </row>
    <row r="477" s="14" customFormat="1">
      <c r="A477" s="14"/>
      <c r="B477" s="244"/>
      <c r="C477" s="245"/>
      <c r="D477" s="229" t="s">
        <v>175</v>
      </c>
      <c r="E477" s="246" t="s">
        <v>1</v>
      </c>
      <c r="F477" s="247" t="s">
        <v>632</v>
      </c>
      <c r="G477" s="245"/>
      <c r="H477" s="248">
        <v>900.975</v>
      </c>
      <c r="I477" s="249"/>
      <c r="J477" s="245"/>
      <c r="K477" s="245"/>
      <c r="L477" s="250"/>
      <c r="M477" s="251"/>
      <c r="N477" s="252"/>
      <c r="O477" s="252"/>
      <c r="P477" s="252"/>
      <c r="Q477" s="252"/>
      <c r="R477" s="252"/>
      <c r="S477" s="252"/>
      <c r="T477" s="25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4" t="s">
        <v>175</v>
      </c>
      <c r="AU477" s="254" t="s">
        <v>86</v>
      </c>
      <c r="AV477" s="14" t="s">
        <v>86</v>
      </c>
      <c r="AW477" s="14" t="s">
        <v>32</v>
      </c>
      <c r="AX477" s="14" t="s">
        <v>76</v>
      </c>
      <c r="AY477" s="254" t="s">
        <v>140</v>
      </c>
    </row>
    <row r="478" s="13" customFormat="1">
      <c r="A478" s="13"/>
      <c r="B478" s="234"/>
      <c r="C478" s="235"/>
      <c r="D478" s="229" t="s">
        <v>175</v>
      </c>
      <c r="E478" s="236" t="s">
        <v>1</v>
      </c>
      <c r="F478" s="237" t="s">
        <v>512</v>
      </c>
      <c r="G478" s="235"/>
      <c r="H478" s="236" t="s">
        <v>1</v>
      </c>
      <c r="I478" s="238"/>
      <c r="J478" s="235"/>
      <c r="K478" s="235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175</v>
      </c>
      <c r="AU478" s="243" t="s">
        <v>86</v>
      </c>
      <c r="AV478" s="13" t="s">
        <v>84</v>
      </c>
      <c r="AW478" s="13" t="s">
        <v>32</v>
      </c>
      <c r="AX478" s="13" t="s">
        <v>76</v>
      </c>
      <c r="AY478" s="243" t="s">
        <v>140</v>
      </c>
    </row>
    <row r="479" s="14" customFormat="1">
      <c r="A479" s="14"/>
      <c r="B479" s="244"/>
      <c r="C479" s="245"/>
      <c r="D479" s="229" t="s">
        <v>175</v>
      </c>
      <c r="E479" s="246" t="s">
        <v>1</v>
      </c>
      <c r="F479" s="247" t="s">
        <v>633</v>
      </c>
      <c r="G479" s="245"/>
      <c r="H479" s="248">
        <v>1028.28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175</v>
      </c>
      <c r="AU479" s="254" t="s">
        <v>86</v>
      </c>
      <c r="AV479" s="14" t="s">
        <v>86</v>
      </c>
      <c r="AW479" s="14" t="s">
        <v>32</v>
      </c>
      <c r="AX479" s="14" t="s">
        <v>76</v>
      </c>
      <c r="AY479" s="254" t="s">
        <v>140</v>
      </c>
    </row>
    <row r="480" s="15" customFormat="1">
      <c r="A480" s="15"/>
      <c r="B480" s="255"/>
      <c r="C480" s="256"/>
      <c r="D480" s="229" t="s">
        <v>175</v>
      </c>
      <c r="E480" s="257" t="s">
        <v>1</v>
      </c>
      <c r="F480" s="258" t="s">
        <v>178</v>
      </c>
      <c r="G480" s="256"/>
      <c r="H480" s="259">
        <v>1929.255</v>
      </c>
      <c r="I480" s="260"/>
      <c r="J480" s="256"/>
      <c r="K480" s="256"/>
      <c r="L480" s="261"/>
      <c r="M480" s="262"/>
      <c r="N480" s="263"/>
      <c r="O480" s="263"/>
      <c r="P480" s="263"/>
      <c r="Q480" s="263"/>
      <c r="R480" s="263"/>
      <c r="S480" s="263"/>
      <c r="T480" s="264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65" t="s">
        <v>175</v>
      </c>
      <c r="AU480" s="265" t="s">
        <v>86</v>
      </c>
      <c r="AV480" s="15" t="s">
        <v>146</v>
      </c>
      <c r="AW480" s="15" t="s">
        <v>32</v>
      </c>
      <c r="AX480" s="15" t="s">
        <v>84</v>
      </c>
      <c r="AY480" s="265" t="s">
        <v>140</v>
      </c>
    </row>
    <row r="481" s="2" customFormat="1" ht="16.5" customHeight="1">
      <c r="A481" s="38"/>
      <c r="B481" s="39"/>
      <c r="C481" s="215" t="s">
        <v>634</v>
      </c>
      <c r="D481" s="215" t="s">
        <v>142</v>
      </c>
      <c r="E481" s="216" t="s">
        <v>635</v>
      </c>
      <c r="F481" s="217" t="s">
        <v>636</v>
      </c>
      <c r="G481" s="218" t="s">
        <v>157</v>
      </c>
      <c r="H481" s="219">
        <v>3858.51</v>
      </c>
      <c r="I481" s="220"/>
      <c r="J481" s="221">
        <f>ROUND(I481*H481,2)</f>
        <v>0</v>
      </c>
      <c r="K481" s="222"/>
      <c r="L481" s="44"/>
      <c r="M481" s="223" t="s">
        <v>1</v>
      </c>
      <c r="N481" s="224" t="s">
        <v>41</v>
      </c>
      <c r="O481" s="91"/>
      <c r="P481" s="225">
        <f>O481*H481</f>
        <v>0</v>
      </c>
      <c r="Q481" s="225">
        <v>0</v>
      </c>
      <c r="R481" s="225">
        <f>Q481*H481</f>
        <v>0</v>
      </c>
      <c r="S481" s="225">
        <v>0.03</v>
      </c>
      <c r="T481" s="226">
        <f>S481*H481</f>
        <v>115.7553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7" t="s">
        <v>231</v>
      </c>
      <c r="AT481" s="227" t="s">
        <v>142</v>
      </c>
      <c r="AU481" s="227" t="s">
        <v>86</v>
      </c>
      <c r="AY481" s="17" t="s">
        <v>140</v>
      </c>
      <c r="BE481" s="228">
        <f>IF(N481="základní",J481,0)</f>
        <v>0</v>
      </c>
      <c r="BF481" s="228">
        <f>IF(N481="snížená",J481,0)</f>
        <v>0</v>
      </c>
      <c r="BG481" s="228">
        <f>IF(N481="zákl. přenesená",J481,0)</f>
        <v>0</v>
      </c>
      <c r="BH481" s="228">
        <f>IF(N481="sníž. přenesená",J481,0)</f>
        <v>0</v>
      </c>
      <c r="BI481" s="228">
        <f>IF(N481="nulová",J481,0)</f>
        <v>0</v>
      </c>
      <c r="BJ481" s="17" t="s">
        <v>84</v>
      </c>
      <c r="BK481" s="228">
        <f>ROUND(I481*H481,2)</f>
        <v>0</v>
      </c>
      <c r="BL481" s="17" t="s">
        <v>231</v>
      </c>
      <c r="BM481" s="227" t="s">
        <v>637</v>
      </c>
    </row>
    <row r="482" s="2" customFormat="1">
      <c r="A482" s="38"/>
      <c r="B482" s="39"/>
      <c r="C482" s="40"/>
      <c r="D482" s="229" t="s">
        <v>148</v>
      </c>
      <c r="E482" s="40"/>
      <c r="F482" s="230" t="s">
        <v>638</v>
      </c>
      <c r="G482" s="40"/>
      <c r="H482" s="40"/>
      <c r="I482" s="231"/>
      <c r="J482" s="40"/>
      <c r="K482" s="40"/>
      <c r="L482" s="44"/>
      <c r="M482" s="232"/>
      <c r="N482" s="233"/>
      <c r="O482" s="91"/>
      <c r="P482" s="91"/>
      <c r="Q482" s="91"/>
      <c r="R482" s="91"/>
      <c r="S482" s="91"/>
      <c r="T482" s="92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7" t="s">
        <v>148</v>
      </c>
      <c r="AU482" s="17" t="s">
        <v>86</v>
      </c>
    </row>
    <row r="483" s="13" customFormat="1">
      <c r="A483" s="13"/>
      <c r="B483" s="234"/>
      <c r="C483" s="235"/>
      <c r="D483" s="229" t="s">
        <v>175</v>
      </c>
      <c r="E483" s="236" t="s">
        <v>1</v>
      </c>
      <c r="F483" s="237" t="s">
        <v>510</v>
      </c>
      <c r="G483" s="235"/>
      <c r="H483" s="236" t="s">
        <v>1</v>
      </c>
      <c r="I483" s="238"/>
      <c r="J483" s="235"/>
      <c r="K483" s="235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175</v>
      </c>
      <c r="AU483" s="243" t="s">
        <v>86</v>
      </c>
      <c r="AV483" s="13" t="s">
        <v>84</v>
      </c>
      <c r="AW483" s="13" t="s">
        <v>32</v>
      </c>
      <c r="AX483" s="13" t="s">
        <v>76</v>
      </c>
      <c r="AY483" s="243" t="s">
        <v>140</v>
      </c>
    </row>
    <row r="484" s="14" customFormat="1">
      <c r="A484" s="14"/>
      <c r="B484" s="244"/>
      <c r="C484" s="245"/>
      <c r="D484" s="229" t="s">
        <v>175</v>
      </c>
      <c r="E484" s="246" t="s">
        <v>1</v>
      </c>
      <c r="F484" s="247" t="s">
        <v>639</v>
      </c>
      <c r="G484" s="245"/>
      <c r="H484" s="248">
        <v>1801.95</v>
      </c>
      <c r="I484" s="249"/>
      <c r="J484" s="245"/>
      <c r="K484" s="245"/>
      <c r="L484" s="250"/>
      <c r="M484" s="251"/>
      <c r="N484" s="252"/>
      <c r="O484" s="252"/>
      <c r="P484" s="252"/>
      <c r="Q484" s="252"/>
      <c r="R484" s="252"/>
      <c r="S484" s="252"/>
      <c r="T484" s="25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4" t="s">
        <v>175</v>
      </c>
      <c r="AU484" s="254" t="s">
        <v>86</v>
      </c>
      <c r="AV484" s="14" t="s">
        <v>86</v>
      </c>
      <c r="AW484" s="14" t="s">
        <v>32</v>
      </c>
      <c r="AX484" s="14" t="s">
        <v>76</v>
      </c>
      <c r="AY484" s="254" t="s">
        <v>140</v>
      </c>
    </row>
    <row r="485" s="13" customFormat="1">
      <c r="A485" s="13"/>
      <c r="B485" s="234"/>
      <c r="C485" s="235"/>
      <c r="D485" s="229" t="s">
        <v>175</v>
      </c>
      <c r="E485" s="236" t="s">
        <v>1</v>
      </c>
      <c r="F485" s="237" t="s">
        <v>512</v>
      </c>
      <c r="G485" s="235"/>
      <c r="H485" s="236" t="s">
        <v>1</v>
      </c>
      <c r="I485" s="238"/>
      <c r="J485" s="235"/>
      <c r="K485" s="235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175</v>
      </c>
      <c r="AU485" s="243" t="s">
        <v>86</v>
      </c>
      <c r="AV485" s="13" t="s">
        <v>84</v>
      </c>
      <c r="AW485" s="13" t="s">
        <v>32</v>
      </c>
      <c r="AX485" s="13" t="s">
        <v>76</v>
      </c>
      <c r="AY485" s="243" t="s">
        <v>140</v>
      </c>
    </row>
    <row r="486" s="14" customFormat="1">
      <c r="A486" s="14"/>
      <c r="B486" s="244"/>
      <c r="C486" s="245"/>
      <c r="D486" s="229" t="s">
        <v>175</v>
      </c>
      <c r="E486" s="246" t="s">
        <v>1</v>
      </c>
      <c r="F486" s="247" t="s">
        <v>640</v>
      </c>
      <c r="G486" s="245"/>
      <c r="H486" s="248">
        <v>2056.56</v>
      </c>
      <c r="I486" s="249"/>
      <c r="J486" s="245"/>
      <c r="K486" s="245"/>
      <c r="L486" s="250"/>
      <c r="M486" s="251"/>
      <c r="N486" s="252"/>
      <c r="O486" s="252"/>
      <c r="P486" s="252"/>
      <c r="Q486" s="252"/>
      <c r="R486" s="252"/>
      <c r="S486" s="252"/>
      <c r="T486" s="25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4" t="s">
        <v>175</v>
      </c>
      <c r="AU486" s="254" t="s">
        <v>86</v>
      </c>
      <c r="AV486" s="14" t="s">
        <v>86</v>
      </c>
      <c r="AW486" s="14" t="s">
        <v>32</v>
      </c>
      <c r="AX486" s="14" t="s">
        <v>76</v>
      </c>
      <c r="AY486" s="254" t="s">
        <v>140</v>
      </c>
    </row>
    <row r="487" s="15" customFormat="1">
      <c r="A487" s="15"/>
      <c r="B487" s="255"/>
      <c r="C487" s="256"/>
      <c r="D487" s="229" t="s">
        <v>175</v>
      </c>
      <c r="E487" s="257" t="s">
        <v>1</v>
      </c>
      <c r="F487" s="258" t="s">
        <v>178</v>
      </c>
      <c r="G487" s="256"/>
      <c r="H487" s="259">
        <v>3858.51</v>
      </c>
      <c r="I487" s="260"/>
      <c r="J487" s="256"/>
      <c r="K487" s="256"/>
      <c r="L487" s="261"/>
      <c r="M487" s="262"/>
      <c r="N487" s="263"/>
      <c r="O487" s="263"/>
      <c r="P487" s="263"/>
      <c r="Q487" s="263"/>
      <c r="R487" s="263"/>
      <c r="S487" s="263"/>
      <c r="T487" s="264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5" t="s">
        <v>175</v>
      </c>
      <c r="AU487" s="265" t="s">
        <v>86</v>
      </c>
      <c r="AV487" s="15" t="s">
        <v>146</v>
      </c>
      <c r="AW487" s="15" t="s">
        <v>32</v>
      </c>
      <c r="AX487" s="15" t="s">
        <v>84</v>
      </c>
      <c r="AY487" s="265" t="s">
        <v>140</v>
      </c>
    </row>
    <row r="488" s="2" customFormat="1" ht="24.15" customHeight="1">
      <c r="A488" s="38"/>
      <c r="B488" s="39"/>
      <c r="C488" s="215" t="s">
        <v>641</v>
      </c>
      <c r="D488" s="215" t="s">
        <v>142</v>
      </c>
      <c r="E488" s="216" t="s">
        <v>642</v>
      </c>
      <c r="F488" s="217" t="s">
        <v>643</v>
      </c>
      <c r="G488" s="218" t="s">
        <v>249</v>
      </c>
      <c r="H488" s="219">
        <v>1876.658</v>
      </c>
      <c r="I488" s="220"/>
      <c r="J488" s="221">
        <f>ROUND(I488*H488,2)</f>
        <v>0</v>
      </c>
      <c r="K488" s="222"/>
      <c r="L488" s="44"/>
      <c r="M488" s="223" t="s">
        <v>1</v>
      </c>
      <c r="N488" s="224" t="s">
        <v>41</v>
      </c>
      <c r="O488" s="91"/>
      <c r="P488" s="225">
        <f>O488*H488</f>
        <v>0</v>
      </c>
      <c r="Q488" s="225">
        <v>0</v>
      </c>
      <c r="R488" s="225">
        <f>Q488*H488</f>
        <v>0</v>
      </c>
      <c r="S488" s="225">
        <v>0.013</v>
      </c>
      <c r="T488" s="226">
        <f>S488*H488</f>
        <v>24.396554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7" t="s">
        <v>231</v>
      </c>
      <c r="AT488" s="227" t="s">
        <v>142</v>
      </c>
      <c r="AU488" s="227" t="s">
        <v>86</v>
      </c>
      <c r="AY488" s="17" t="s">
        <v>140</v>
      </c>
      <c r="BE488" s="228">
        <f>IF(N488="základní",J488,0)</f>
        <v>0</v>
      </c>
      <c r="BF488" s="228">
        <f>IF(N488="snížená",J488,0)</f>
        <v>0</v>
      </c>
      <c r="BG488" s="228">
        <f>IF(N488="zákl. přenesená",J488,0)</f>
        <v>0</v>
      </c>
      <c r="BH488" s="228">
        <f>IF(N488="sníž. přenesená",J488,0)</f>
        <v>0</v>
      </c>
      <c r="BI488" s="228">
        <f>IF(N488="nulová",J488,0)</f>
        <v>0</v>
      </c>
      <c r="BJ488" s="17" t="s">
        <v>84</v>
      </c>
      <c r="BK488" s="228">
        <f>ROUND(I488*H488,2)</f>
        <v>0</v>
      </c>
      <c r="BL488" s="17" t="s">
        <v>231</v>
      </c>
      <c r="BM488" s="227" t="s">
        <v>644</v>
      </c>
    </row>
    <row r="489" s="2" customFormat="1">
      <c r="A489" s="38"/>
      <c r="B489" s="39"/>
      <c r="C489" s="40"/>
      <c r="D489" s="229" t="s">
        <v>148</v>
      </c>
      <c r="E489" s="40"/>
      <c r="F489" s="230" t="s">
        <v>645</v>
      </c>
      <c r="G489" s="40"/>
      <c r="H489" s="40"/>
      <c r="I489" s="231"/>
      <c r="J489" s="40"/>
      <c r="K489" s="40"/>
      <c r="L489" s="44"/>
      <c r="M489" s="232"/>
      <c r="N489" s="233"/>
      <c r="O489" s="91"/>
      <c r="P489" s="91"/>
      <c r="Q489" s="91"/>
      <c r="R489" s="91"/>
      <c r="S489" s="91"/>
      <c r="T489" s="92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148</v>
      </c>
      <c r="AU489" s="17" t="s">
        <v>86</v>
      </c>
    </row>
    <row r="490" s="13" customFormat="1">
      <c r="A490" s="13"/>
      <c r="B490" s="234"/>
      <c r="C490" s="235"/>
      <c r="D490" s="229" t="s">
        <v>175</v>
      </c>
      <c r="E490" s="236" t="s">
        <v>1</v>
      </c>
      <c r="F490" s="237" t="s">
        <v>479</v>
      </c>
      <c r="G490" s="235"/>
      <c r="H490" s="236" t="s">
        <v>1</v>
      </c>
      <c r="I490" s="238"/>
      <c r="J490" s="235"/>
      <c r="K490" s="235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175</v>
      </c>
      <c r="AU490" s="243" t="s">
        <v>86</v>
      </c>
      <c r="AV490" s="13" t="s">
        <v>84</v>
      </c>
      <c r="AW490" s="13" t="s">
        <v>32</v>
      </c>
      <c r="AX490" s="13" t="s">
        <v>76</v>
      </c>
      <c r="AY490" s="243" t="s">
        <v>140</v>
      </c>
    </row>
    <row r="491" s="13" customFormat="1">
      <c r="A491" s="13"/>
      <c r="B491" s="234"/>
      <c r="C491" s="235"/>
      <c r="D491" s="229" t="s">
        <v>175</v>
      </c>
      <c r="E491" s="236" t="s">
        <v>1</v>
      </c>
      <c r="F491" s="237" t="s">
        <v>646</v>
      </c>
      <c r="G491" s="235"/>
      <c r="H491" s="236" t="s">
        <v>1</v>
      </c>
      <c r="I491" s="238"/>
      <c r="J491" s="235"/>
      <c r="K491" s="235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175</v>
      </c>
      <c r="AU491" s="243" t="s">
        <v>86</v>
      </c>
      <c r="AV491" s="13" t="s">
        <v>84</v>
      </c>
      <c r="AW491" s="13" t="s">
        <v>32</v>
      </c>
      <c r="AX491" s="13" t="s">
        <v>76</v>
      </c>
      <c r="AY491" s="243" t="s">
        <v>140</v>
      </c>
    </row>
    <row r="492" s="14" customFormat="1">
      <c r="A492" s="14"/>
      <c r="B492" s="244"/>
      <c r="C492" s="245"/>
      <c r="D492" s="229" t="s">
        <v>175</v>
      </c>
      <c r="E492" s="246" t="s">
        <v>1</v>
      </c>
      <c r="F492" s="247" t="s">
        <v>647</v>
      </c>
      <c r="G492" s="245"/>
      <c r="H492" s="248">
        <v>1876.658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4" t="s">
        <v>175</v>
      </c>
      <c r="AU492" s="254" t="s">
        <v>86</v>
      </c>
      <c r="AV492" s="14" t="s">
        <v>86</v>
      </c>
      <c r="AW492" s="14" t="s">
        <v>32</v>
      </c>
      <c r="AX492" s="14" t="s">
        <v>76</v>
      </c>
      <c r="AY492" s="254" t="s">
        <v>140</v>
      </c>
    </row>
    <row r="493" s="15" customFormat="1">
      <c r="A493" s="15"/>
      <c r="B493" s="255"/>
      <c r="C493" s="256"/>
      <c r="D493" s="229" t="s">
        <v>175</v>
      </c>
      <c r="E493" s="257" t="s">
        <v>1</v>
      </c>
      <c r="F493" s="258" t="s">
        <v>178</v>
      </c>
      <c r="G493" s="256"/>
      <c r="H493" s="259">
        <v>1876.658</v>
      </c>
      <c r="I493" s="260"/>
      <c r="J493" s="256"/>
      <c r="K493" s="256"/>
      <c r="L493" s="261"/>
      <c r="M493" s="262"/>
      <c r="N493" s="263"/>
      <c r="O493" s="263"/>
      <c r="P493" s="263"/>
      <c r="Q493" s="263"/>
      <c r="R493" s="263"/>
      <c r="S493" s="263"/>
      <c r="T493" s="264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5" t="s">
        <v>175</v>
      </c>
      <c r="AU493" s="265" t="s">
        <v>86</v>
      </c>
      <c r="AV493" s="15" t="s">
        <v>146</v>
      </c>
      <c r="AW493" s="15" t="s">
        <v>32</v>
      </c>
      <c r="AX493" s="15" t="s">
        <v>84</v>
      </c>
      <c r="AY493" s="265" t="s">
        <v>140</v>
      </c>
    </row>
    <row r="494" s="2" customFormat="1" ht="21.75" customHeight="1">
      <c r="A494" s="38"/>
      <c r="B494" s="39"/>
      <c r="C494" s="215" t="s">
        <v>648</v>
      </c>
      <c r="D494" s="215" t="s">
        <v>142</v>
      </c>
      <c r="E494" s="216" t="s">
        <v>649</v>
      </c>
      <c r="F494" s="217" t="s">
        <v>650</v>
      </c>
      <c r="G494" s="218" t="s">
        <v>157</v>
      </c>
      <c r="H494" s="219">
        <v>1340.47</v>
      </c>
      <c r="I494" s="220"/>
      <c r="J494" s="221">
        <f>ROUND(I494*H494,2)</f>
        <v>0</v>
      </c>
      <c r="K494" s="222"/>
      <c r="L494" s="44"/>
      <c r="M494" s="223" t="s">
        <v>1</v>
      </c>
      <c r="N494" s="224" t="s">
        <v>41</v>
      </c>
      <c r="O494" s="91"/>
      <c r="P494" s="225">
        <f>O494*H494</f>
        <v>0</v>
      </c>
      <c r="Q494" s="225">
        <v>0</v>
      </c>
      <c r="R494" s="225">
        <f>Q494*H494</f>
        <v>0</v>
      </c>
      <c r="S494" s="225">
        <v>0.014</v>
      </c>
      <c r="T494" s="226">
        <f>S494*H494</f>
        <v>18.76658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7" t="s">
        <v>231</v>
      </c>
      <c r="AT494" s="227" t="s">
        <v>142</v>
      </c>
      <c r="AU494" s="227" t="s">
        <v>86</v>
      </c>
      <c r="AY494" s="17" t="s">
        <v>140</v>
      </c>
      <c r="BE494" s="228">
        <f>IF(N494="základní",J494,0)</f>
        <v>0</v>
      </c>
      <c r="BF494" s="228">
        <f>IF(N494="snížená",J494,0)</f>
        <v>0</v>
      </c>
      <c r="BG494" s="228">
        <f>IF(N494="zákl. přenesená",J494,0)</f>
        <v>0</v>
      </c>
      <c r="BH494" s="228">
        <f>IF(N494="sníž. přenesená",J494,0)</f>
        <v>0</v>
      </c>
      <c r="BI494" s="228">
        <f>IF(N494="nulová",J494,0)</f>
        <v>0</v>
      </c>
      <c r="BJ494" s="17" t="s">
        <v>84</v>
      </c>
      <c r="BK494" s="228">
        <f>ROUND(I494*H494,2)</f>
        <v>0</v>
      </c>
      <c r="BL494" s="17" t="s">
        <v>231</v>
      </c>
      <c r="BM494" s="227" t="s">
        <v>651</v>
      </c>
    </row>
    <row r="495" s="2" customFormat="1">
      <c r="A495" s="38"/>
      <c r="B495" s="39"/>
      <c r="C495" s="40"/>
      <c r="D495" s="229" t="s">
        <v>148</v>
      </c>
      <c r="E495" s="40"/>
      <c r="F495" s="230" t="s">
        <v>652</v>
      </c>
      <c r="G495" s="40"/>
      <c r="H495" s="40"/>
      <c r="I495" s="231"/>
      <c r="J495" s="40"/>
      <c r="K495" s="40"/>
      <c r="L495" s="44"/>
      <c r="M495" s="232"/>
      <c r="N495" s="233"/>
      <c r="O495" s="91"/>
      <c r="P495" s="91"/>
      <c r="Q495" s="91"/>
      <c r="R495" s="91"/>
      <c r="S495" s="91"/>
      <c r="T495" s="92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148</v>
      </c>
      <c r="AU495" s="17" t="s">
        <v>86</v>
      </c>
    </row>
    <row r="496" s="13" customFormat="1">
      <c r="A496" s="13"/>
      <c r="B496" s="234"/>
      <c r="C496" s="235"/>
      <c r="D496" s="229" t="s">
        <v>175</v>
      </c>
      <c r="E496" s="236" t="s">
        <v>1</v>
      </c>
      <c r="F496" s="237" t="s">
        <v>479</v>
      </c>
      <c r="G496" s="235"/>
      <c r="H496" s="236" t="s">
        <v>1</v>
      </c>
      <c r="I496" s="238"/>
      <c r="J496" s="235"/>
      <c r="K496" s="235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175</v>
      </c>
      <c r="AU496" s="243" t="s">
        <v>86</v>
      </c>
      <c r="AV496" s="13" t="s">
        <v>84</v>
      </c>
      <c r="AW496" s="13" t="s">
        <v>32</v>
      </c>
      <c r="AX496" s="13" t="s">
        <v>76</v>
      </c>
      <c r="AY496" s="243" t="s">
        <v>140</v>
      </c>
    </row>
    <row r="497" s="14" customFormat="1">
      <c r="A497" s="14"/>
      <c r="B497" s="244"/>
      <c r="C497" s="245"/>
      <c r="D497" s="229" t="s">
        <v>175</v>
      </c>
      <c r="E497" s="246" t="s">
        <v>1</v>
      </c>
      <c r="F497" s="247" t="s">
        <v>481</v>
      </c>
      <c r="G497" s="245"/>
      <c r="H497" s="248">
        <v>1340.47</v>
      </c>
      <c r="I497" s="249"/>
      <c r="J497" s="245"/>
      <c r="K497" s="245"/>
      <c r="L497" s="250"/>
      <c r="M497" s="251"/>
      <c r="N497" s="252"/>
      <c r="O497" s="252"/>
      <c r="P497" s="252"/>
      <c r="Q497" s="252"/>
      <c r="R497" s="252"/>
      <c r="S497" s="252"/>
      <c r="T497" s="253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4" t="s">
        <v>175</v>
      </c>
      <c r="AU497" s="254" t="s">
        <v>86</v>
      </c>
      <c r="AV497" s="14" t="s">
        <v>86</v>
      </c>
      <c r="AW497" s="14" t="s">
        <v>32</v>
      </c>
      <c r="AX497" s="14" t="s">
        <v>76</v>
      </c>
      <c r="AY497" s="254" t="s">
        <v>140</v>
      </c>
    </row>
    <row r="498" s="15" customFormat="1">
      <c r="A498" s="15"/>
      <c r="B498" s="255"/>
      <c r="C498" s="256"/>
      <c r="D498" s="229" t="s">
        <v>175</v>
      </c>
      <c r="E498" s="257" t="s">
        <v>1</v>
      </c>
      <c r="F498" s="258" t="s">
        <v>178</v>
      </c>
      <c r="G498" s="256"/>
      <c r="H498" s="259">
        <v>1340.47</v>
      </c>
      <c r="I498" s="260"/>
      <c r="J498" s="256"/>
      <c r="K498" s="256"/>
      <c r="L498" s="261"/>
      <c r="M498" s="262"/>
      <c r="N498" s="263"/>
      <c r="O498" s="263"/>
      <c r="P498" s="263"/>
      <c r="Q498" s="263"/>
      <c r="R498" s="263"/>
      <c r="S498" s="263"/>
      <c r="T498" s="264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5" t="s">
        <v>175</v>
      </c>
      <c r="AU498" s="265" t="s">
        <v>86</v>
      </c>
      <c r="AV498" s="15" t="s">
        <v>146</v>
      </c>
      <c r="AW498" s="15" t="s">
        <v>32</v>
      </c>
      <c r="AX498" s="15" t="s">
        <v>84</v>
      </c>
      <c r="AY498" s="265" t="s">
        <v>140</v>
      </c>
    </row>
    <row r="499" s="2" customFormat="1" ht="24.15" customHeight="1">
      <c r="A499" s="38"/>
      <c r="B499" s="39"/>
      <c r="C499" s="215" t="s">
        <v>653</v>
      </c>
      <c r="D499" s="215" t="s">
        <v>142</v>
      </c>
      <c r="E499" s="216" t="s">
        <v>654</v>
      </c>
      <c r="F499" s="217" t="s">
        <v>655</v>
      </c>
      <c r="G499" s="218" t="s">
        <v>157</v>
      </c>
      <c r="H499" s="219">
        <v>1340.47</v>
      </c>
      <c r="I499" s="220"/>
      <c r="J499" s="221">
        <f>ROUND(I499*H499,2)</f>
        <v>0</v>
      </c>
      <c r="K499" s="222"/>
      <c r="L499" s="44"/>
      <c r="M499" s="223" t="s">
        <v>1</v>
      </c>
      <c r="N499" s="224" t="s">
        <v>41</v>
      </c>
      <c r="O499" s="91"/>
      <c r="P499" s="225">
        <f>O499*H499</f>
        <v>0</v>
      </c>
      <c r="Q499" s="225">
        <v>0</v>
      </c>
      <c r="R499" s="225">
        <f>Q499*H499</f>
        <v>0</v>
      </c>
      <c r="S499" s="225">
        <v>0.014</v>
      </c>
      <c r="T499" s="226">
        <f>S499*H499</f>
        <v>18.76658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7" t="s">
        <v>231</v>
      </c>
      <c r="AT499" s="227" t="s">
        <v>142</v>
      </c>
      <c r="AU499" s="227" t="s">
        <v>86</v>
      </c>
      <c r="AY499" s="17" t="s">
        <v>140</v>
      </c>
      <c r="BE499" s="228">
        <f>IF(N499="základní",J499,0)</f>
        <v>0</v>
      </c>
      <c r="BF499" s="228">
        <f>IF(N499="snížená",J499,0)</f>
        <v>0</v>
      </c>
      <c r="BG499" s="228">
        <f>IF(N499="zákl. přenesená",J499,0)</f>
        <v>0</v>
      </c>
      <c r="BH499" s="228">
        <f>IF(N499="sníž. přenesená",J499,0)</f>
        <v>0</v>
      </c>
      <c r="BI499" s="228">
        <f>IF(N499="nulová",J499,0)</f>
        <v>0</v>
      </c>
      <c r="BJ499" s="17" t="s">
        <v>84</v>
      </c>
      <c r="BK499" s="228">
        <f>ROUND(I499*H499,2)</f>
        <v>0</v>
      </c>
      <c r="BL499" s="17" t="s">
        <v>231</v>
      </c>
      <c r="BM499" s="227" t="s">
        <v>656</v>
      </c>
    </row>
    <row r="500" s="2" customFormat="1">
      <c r="A500" s="38"/>
      <c r="B500" s="39"/>
      <c r="C500" s="40"/>
      <c r="D500" s="229" t="s">
        <v>148</v>
      </c>
      <c r="E500" s="40"/>
      <c r="F500" s="230" t="s">
        <v>657</v>
      </c>
      <c r="G500" s="40"/>
      <c r="H500" s="40"/>
      <c r="I500" s="231"/>
      <c r="J500" s="40"/>
      <c r="K500" s="40"/>
      <c r="L500" s="44"/>
      <c r="M500" s="232"/>
      <c r="N500" s="233"/>
      <c r="O500" s="91"/>
      <c r="P500" s="91"/>
      <c r="Q500" s="91"/>
      <c r="R500" s="91"/>
      <c r="S500" s="91"/>
      <c r="T500" s="92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148</v>
      </c>
      <c r="AU500" s="17" t="s">
        <v>86</v>
      </c>
    </row>
    <row r="501" s="13" customFormat="1">
      <c r="A501" s="13"/>
      <c r="B501" s="234"/>
      <c r="C501" s="235"/>
      <c r="D501" s="229" t="s">
        <v>175</v>
      </c>
      <c r="E501" s="236" t="s">
        <v>1</v>
      </c>
      <c r="F501" s="237" t="s">
        <v>479</v>
      </c>
      <c r="G501" s="235"/>
      <c r="H501" s="236" t="s">
        <v>1</v>
      </c>
      <c r="I501" s="238"/>
      <c r="J501" s="235"/>
      <c r="K501" s="235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175</v>
      </c>
      <c r="AU501" s="243" t="s">
        <v>86</v>
      </c>
      <c r="AV501" s="13" t="s">
        <v>84</v>
      </c>
      <c r="AW501" s="13" t="s">
        <v>32</v>
      </c>
      <c r="AX501" s="13" t="s">
        <v>76</v>
      </c>
      <c r="AY501" s="243" t="s">
        <v>140</v>
      </c>
    </row>
    <row r="502" s="14" customFormat="1">
      <c r="A502" s="14"/>
      <c r="B502" s="244"/>
      <c r="C502" s="245"/>
      <c r="D502" s="229" t="s">
        <v>175</v>
      </c>
      <c r="E502" s="246" t="s">
        <v>1</v>
      </c>
      <c r="F502" s="247" t="s">
        <v>481</v>
      </c>
      <c r="G502" s="245"/>
      <c r="H502" s="248">
        <v>1340.47</v>
      </c>
      <c r="I502" s="249"/>
      <c r="J502" s="245"/>
      <c r="K502" s="245"/>
      <c r="L502" s="250"/>
      <c r="M502" s="251"/>
      <c r="N502" s="252"/>
      <c r="O502" s="252"/>
      <c r="P502" s="252"/>
      <c r="Q502" s="252"/>
      <c r="R502" s="252"/>
      <c r="S502" s="252"/>
      <c r="T502" s="25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4" t="s">
        <v>175</v>
      </c>
      <c r="AU502" s="254" t="s">
        <v>86</v>
      </c>
      <c r="AV502" s="14" t="s">
        <v>86</v>
      </c>
      <c r="AW502" s="14" t="s">
        <v>32</v>
      </c>
      <c r="AX502" s="14" t="s">
        <v>76</v>
      </c>
      <c r="AY502" s="254" t="s">
        <v>140</v>
      </c>
    </row>
    <row r="503" s="15" customFormat="1">
      <c r="A503" s="15"/>
      <c r="B503" s="255"/>
      <c r="C503" s="256"/>
      <c r="D503" s="229" t="s">
        <v>175</v>
      </c>
      <c r="E503" s="257" t="s">
        <v>1</v>
      </c>
      <c r="F503" s="258" t="s">
        <v>178</v>
      </c>
      <c r="G503" s="256"/>
      <c r="H503" s="259">
        <v>1340.47</v>
      </c>
      <c r="I503" s="260"/>
      <c r="J503" s="256"/>
      <c r="K503" s="256"/>
      <c r="L503" s="261"/>
      <c r="M503" s="262"/>
      <c r="N503" s="263"/>
      <c r="O503" s="263"/>
      <c r="P503" s="263"/>
      <c r="Q503" s="263"/>
      <c r="R503" s="263"/>
      <c r="S503" s="263"/>
      <c r="T503" s="264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5" t="s">
        <v>175</v>
      </c>
      <c r="AU503" s="265" t="s">
        <v>86</v>
      </c>
      <c r="AV503" s="15" t="s">
        <v>146</v>
      </c>
      <c r="AW503" s="15" t="s">
        <v>32</v>
      </c>
      <c r="AX503" s="15" t="s">
        <v>84</v>
      </c>
      <c r="AY503" s="265" t="s">
        <v>140</v>
      </c>
    </row>
    <row r="504" s="2" customFormat="1" ht="24.15" customHeight="1">
      <c r="A504" s="38"/>
      <c r="B504" s="39"/>
      <c r="C504" s="215" t="s">
        <v>658</v>
      </c>
      <c r="D504" s="215" t="s">
        <v>142</v>
      </c>
      <c r="E504" s="216" t="s">
        <v>659</v>
      </c>
      <c r="F504" s="217" t="s">
        <v>660</v>
      </c>
      <c r="G504" s="218" t="s">
        <v>466</v>
      </c>
      <c r="H504" s="277"/>
      <c r="I504" s="220"/>
      <c r="J504" s="221">
        <f>ROUND(I504*H504,2)</f>
        <v>0</v>
      </c>
      <c r="K504" s="222"/>
      <c r="L504" s="44"/>
      <c r="M504" s="223" t="s">
        <v>1</v>
      </c>
      <c r="N504" s="224" t="s">
        <v>41</v>
      </c>
      <c r="O504" s="91"/>
      <c r="P504" s="225">
        <f>O504*H504</f>
        <v>0</v>
      </c>
      <c r="Q504" s="225">
        <v>0</v>
      </c>
      <c r="R504" s="225">
        <f>Q504*H504</f>
        <v>0</v>
      </c>
      <c r="S504" s="225">
        <v>0</v>
      </c>
      <c r="T504" s="226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7" t="s">
        <v>231</v>
      </c>
      <c r="AT504" s="227" t="s">
        <v>142</v>
      </c>
      <c r="AU504" s="227" t="s">
        <v>86</v>
      </c>
      <c r="AY504" s="17" t="s">
        <v>140</v>
      </c>
      <c r="BE504" s="228">
        <f>IF(N504="základní",J504,0)</f>
        <v>0</v>
      </c>
      <c r="BF504" s="228">
        <f>IF(N504="snížená",J504,0)</f>
        <v>0</v>
      </c>
      <c r="BG504" s="228">
        <f>IF(N504="zákl. přenesená",J504,0)</f>
        <v>0</v>
      </c>
      <c r="BH504" s="228">
        <f>IF(N504="sníž. přenesená",J504,0)</f>
        <v>0</v>
      </c>
      <c r="BI504" s="228">
        <f>IF(N504="nulová",J504,0)</f>
        <v>0</v>
      </c>
      <c r="BJ504" s="17" t="s">
        <v>84</v>
      </c>
      <c r="BK504" s="228">
        <f>ROUND(I504*H504,2)</f>
        <v>0</v>
      </c>
      <c r="BL504" s="17" t="s">
        <v>231</v>
      </c>
      <c r="BM504" s="227" t="s">
        <v>661</v>
      </c>
    </row>
    <row r="505" s="2" customFormat="1">
      <c r="A505" s="38"/>
      <c r="B505" s="39"/>
      <c r="C505" s="40"/>
      <c r="D505" s="229" t="s">
        <v>148</v>
      </c>
      <c r="E505" s="40"/>
      <c r="F505" s="230" t="s">
        <v>662</v>
      </c>
      <c r="G505" s="40"/>
      <c r="H505" s="40"/>
      <c r="I505" s="231"/>
      <c r="J505" s="40"/>
      <c r="K505" s="40"/>
      <c r="L505" s="44"/>
      <c r="M505" s="232"/>
      <c r="N505" s="233"/>
      <c r="O505" s="91"/>
      <c r="P505" s="91"/>
      <c r="Q505" s="91"/>
      <c r="R505" s="91"/>
      <c r="S505" s="91"/>
      <c r="T505" s="92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148</v>
      </c>
      <c r="AU505" s="17" t="s">
        <v>86</v>
      </c>
    </row>
    <row r="506" s="12" customFormat="1" ht="22.8" customHeight="1">
      <c r="A506" s="12"/>
      <c r="B506" s="199"/>
      <c r="C506" s="200"/>
      <c r="D506" s="201" t="s">
        <v>75</v>
      </c>
      <c r="E506" s="213" t="s">
        <v>663</v>
      </c>
      <c r="F506" s="213" t="s">
        <v>664</v>
      </c>
      <c r="G506" s="200"/>
      <c r="H506" s="200"/>
      <c r="I506" s="203"/>
      <c r="J506" s="214">
        <f>BK506</f>
        <v>0</v>
      </c>
      <c r="K506" s="200"/>
      <c r="L506" s="205"/>
      <c r="M506" s="206"/>
      <c r="N506" s="207"/>
      <c r="O506" s="207"/>
      <c r="P506" s="208">
        <f>SUM(P507:P523)</f>
        <v>0</v>
      </c>
      <c r="Q506" s="207"/>
      <c r="R506" s="208">
        <f>SUM(R507:R523)</f>
        <v>0</v>
      </c>
      <c r="S506" s="207"/>
      <c r="T506" s="209">
        <f>SUM(T507:T523)</f>
        <v>8.5829518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10" t="s">
        <v>86</v>
      </c>
      <c r="AT506" s="211" t="s">
        <v>75</v>
      </c>
      <c r="AU506" s="211" t="s">
        <v>84</v>
      </c>
      <c r="AY506" s="210" t="s">
        <v>140</v>
      </c>
      <c r="BK506" s="212">
        <f>SUM(BK507:BK523)</f>
        <v>0</v>
      </c>
    </row>
    <row r="507" s="2" customFormat="1" ht="16.5" customHeight="1">
      <c r="A507" s="38"/>
      <c r="B507" s="39"/>
      <c r="C507" s="215" t="s">
        <v>665</v>
      </c>
      <c r="D507" s="215" t="s">
        <v>142</v>
      </c>
      <c r="E507" s="216" t="s">
        <v>666</v>
      </c>
      <c r="F507" s="217" t="s">
        <v>667</v>
      </c>
      <c r="G507" s="218" t="s">
        <v>157</v>
      </c>
      <c r="H507" s="219">
        <v>1340.47</v>
      </c>
      <c r="I507" s="220"/>
      <c r="J507" s="221">
        <f>ROUND(I507*H507,2)</f>
        <v>0</v>
      </c>
      <c r="K507" s="222"/>
      <c r="L507" s="44"/>
      <c r="M507" s="223" t="s">
        <v>1</v>
      </c>
      <c r="N507" s="224" t="s">
        <v>41</v>
      </c>
      <c r="O507" s="91"/>
      <c r="P507" s="225">
        <f>O507*H507</f>
        <v>0</v>
      </c>
      <c r="Q507" s="225">
        <v>0</v>
      </c>
      <c r="R507" s="225">
        <f>Q507*H507</f>
        <v>0</v>
      </c>
      <c r="S507" s="225">
        <v>0.00594</v>
      </c>
      <c r="T507" s="226">
        <f>S507*H507</f>
        <v>7.9623918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7" t="s">
        <v>231</v>
      </c>
      <c r="AT507" s="227" t="s">
        <v>142</v>
      </c>
      <c r="AU507" s="227" t="s">
        <v>86</v>
      </c>
      <c r="AY507" s="17" t="s">
        <v>140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17" t="s">
        <v>84</v>
      </c>
      <c r="BK507" s="228">
        <f>ROUND(I507*H507,2)</f>
        <v>0</v>
      </c>
      <c r="BL507" s="17" t="s">
        <v>231</v>
      </c>
      <c r="BM507" s="227" t="s">
        <v>668</v>
      </c>
    </row>
    <row r="508" s="2" customFormat="1">
      <c r="A508" s="38"/>
      <c r="B508" s="39"/>
      <c r="C508" s="40"/>
      <c r="D508" s="229" t="s">
        <v>148</v>
      </c>
      <c r="E508" s="40"/>
      <c r="F508" s="230" t="s">
        <v>669</v>
      </c>
      <c r="G508" s="40"/>
      <c r="H508" s="40"/>
      <c r="I508" s="231"/>
      <c r="J508" s="40"/>
      <c r="K508" s="40"/>
      <c r="L508" s="44"/>
      <c r="M508" s="232"/>
      <c r="N508" s="233"/>
      <c r="O508" s="91"/>
      <c r="P508" s="91"/>
      <c r="Q508" s="91"/>
      <c r="R508" s="91"/>
      <c r="S508" s="91"/>
      <c r="T508" s="92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148</v>
      </c>
      <c r="AU508" s="17" t="s">
        <v>86</v>
      </c>
    </row>
    <row r="509" s="13" customFormat="1">
      <c r="A509" s="13"/>
      <c r="B509" s="234"/>
      <c r="C509" s="235"/>
      <c r="D509" s="229" t="s">
        <v>175</v>
      </c>
      <c r="E509" s="236" t="s">
        <v>1</v>
      </c>
      <c r="F509" s="237" t="s">
        <v>479</v>
      </c>
      <c r="G509" s="235"/>
      <c r="H509" s="236" t="s">
        <v>1</v>
      </c>
      <c r="I509" s="238"/>
      <c r="J509" s="235"/>
      <c r="K509" s="235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175</v>
      </c>
      <c r="AU509" s="243" t="s">
        <v>86</v>
      </c>
      <c r="AV509" s="13" t="s">
        <v>84</v>
      </c>
      <c r="AW509" s="13" t="s">
        <v>32</v>
      </c>
      <c r="AX509" s="13" t="s">
        <v>76</v>
      </c>
      <c r="AY509" s="243" t="s">
        <v>140</v>
      </c>
    </row>
    <row r="510" s="14" customFormat="1">
      <c r="A510" s="14"/>
      <c r="B510" s="244"/>
      <c r="C510" s="245"/>
      <c r="D510" s="229" t="s">
        <v>175</v>
      </c>
      <c r="E510" s="246" t="s">
        <v>1</v>
      </c>
      <c r="F510" s="247" t="s">
        <v>481</v>
      </c>
      <c r="G510" s="245"/>
      <c r="H510" s="248">
        <v>1340.47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4" t="s">
        <v>175</v>
      </c>
      <c r="AU510" s="254" t="s">
        <v>86</v>
      </c>
      <c r="AV510" s="14" t="s">
        <v>86</v>
      </c>
      <c r="AW510" s="14" t="s">
        <v>32</v>
      </c>
      <c r="AX510" s="14" t="s">
        <v>76</v>
      </c>
      <c r="AY510" s="254" t="s">
        <v>140</v>
      </c>
    </row>
    <row r="511" s="15" customFormat="1">
      <c r="A511" s="15"/>
      <c r="B511" s="255"/>
      <c r="C511" s="256"/>
      <c r="D511" s="229" t="s">
        <v>175</v>
      </c>
      <c r="E511" s="257" t="s">
        <v>1</v>
      </c>
      <c r="F511" s="258" t="s">
        <v>178</v>
      </c>
      <c r="G511" s="256"/>
      <c r="H511" s="259">
        <v>1340.47</v>
      </c>
      <c r="I511" s="260"/>
      <c r="J511" s="256"/>
      <c r="K511" s="256"/>
      <c r="L511" s="261"/>
      <c r="M511" s="262"/>
      <c r="N511" s="263"/>
      <c r="O511" s="263"/>
      <c r="P511" s="263"/>
      <c r="Q511" s="263"/>
      <c r="R511" s="263"/>
      <c r="S511" s="263"/>
      <c r="T511" s="264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5" t="s">
        <v>175</v>
      </c>
      <c r="AU511" s="265" t="s">
        <v>86</v>
      </c>
      <c r="AV511" s="15" t="s">
        <v>146</v>
      </c>
      <c r="AW511" s="15" t="s">
        <v>32</v>
      </c>
      <c r="AX511" s="15" t="s">
        <v>84</v>
      </c>
      <c r="AY511" s="265" t="s">
        <v>140</v>
      </c>
    </row>
    <row r="512" s="2" customFormat="1" ht="16.5" customHeight="1">
      <c r="A512" s="38"/>
      <c r="B512" s="39"/>
      <c r="C512" s="215" t="s">
        <v>670</v>
      </c>
      <c r="D512" s="215" t="s">
        <v>142</v>
      </c>
      <c r="E512" s="216" t="s">
        <v>671</v>
      </c>
      <c r="F512" s="217" t="s">
        <v>672</v>
      </c>
      <c r="G512" s="218" t="s">
        <v>249</v>
      </c>
      <c r="H512" s="219">
        <v>191.7</v>
      </c>
      <c r="I512" s="220"/>
      <c r="J512" s="221">
        <f>ROUND(I512*H512,2)</f>
        <v>0</v>
      </c>
      <c r="K512" s="222"/>
      <c r="L512" s="44"/>
      <c r="M512" s="223" t="s">
        <v>1</v>
      </c>
      <c r="N512" s="224" t="s">
        <v>41</v>
      </c>
      <c r="O512" s="91"/>
      <c r="P512" s="225">
        <f>O512*H512</f>
        <v>0</v>
      </c>
      <c r="Q512" s="225">
        <v>0</v>
      </c>
      <c r="R512" s="225">
        <f>Q512*H512</f>
        <v>0</v>
      </c>
      <c r="S512" s="225">
        <v>0.0026</v>
      </c>
      <c r="T512" s="226">
        <f>S512*H512</f>
        <v>0.49841999999999992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7" t="s">
        <v>231</v>
      </c>
      <c r="AT512" s="227" t="s">
        <v>142</v>
      </c>
      <c r="AU512" s="227" t="s">
        <v>86</v>
      </c>
      <c r="AY512" s="17" t="s">
        <v>140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17" t="s">
        <v>84</v>
      </c>
      <c r="BK512" s="228">
        <f>ROUND(I512*H512,2)</f>
        <v>0</v>
      </c>
      <c r="BL512" s="17" t="s">
        <v>231</v>
      </c>
      <c r="BM512" s="227" t="s">
        <v>673</v>
      </c>
    </row>
    <row r="513" s="2" customFormat="1">
      <c r="A513" s="38"/>
      <c r="B513" s="39"/>
      <c r="C513" s="40"/>
      <c r="D513" s="229" t="s">
        <v>148</v>
      </c>
      <c r="E513" s="40"/>
      <c r="F513" s="230" t="s">
        <v>674</v>
      </c>
      <c r="G513" s="40"/>
      <c r="H513" s="40"/>
      <c r="I513" s="231"/>
      <c r="J513" s="40"/>
      <c r="K513" s="40"/>
      <c r="L513" s="44"/>
      <c r="M513" s="232"/>
      <c r="N513" s="233"/>
      <c r="O513" s="91"/>
      <c r="P513" s="91"/>
      <c r="Q513" s="91"/>
      <c r="R513" s="91"/>
      <c r="S513" s="91"/>
      <c r="T513" s="92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148</v>
      </c>
      <c r="AU513" s="17" t="s">
        <v>86</v>
      </c>
    </row>
    <row r="514" s="14" customFormat="1">
      <c r="A514" s="14"/>
      <c r="B514" s="244"/>
      <c r="C514" s="245"/>
      <c r="D514" s="229" t="s">
        <v>175</v>
      </c>
      <c r="E514" s="246" t="s">
        <v>1</v>
      </c>
      <c r="F514" s="247" t="s">
        <v>675</v>
      </c>
      <c r="G514" s="245"/>
      <c r="H514" s="248">
        <v>191.7</v>
      </c>
      <c r="I514" s="249"/>
      <c r="J514" s="245"/>
      <c r="K514" s="245"/>
      <c r="L514" s="250"/>
      <c r="M514" s="251"/>
      <c r="N514" s="252"/>
      <c r="O514" s="252"/>
      <c r="P514" s="252"/>
      <c r="Q514" s="252"/>
      <c r="R514" s="252"/>
      <c r="S514" s="252"/>
      <c r="T514" s="253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4" t="s">
        <v>175</v>
      </c>
      <c r="AU514" s="254" t="s">
        <v>86</v>
      </c>
      <c r="AV514" s="14" t="s">
        <v>86</v>
      </c>
      <c r="AW514" s="14" t="s">
        <v>32</v>
      </c>
      <c r="AX514" s="14" t="s">
        <v>76</v>
      </c>
      <c r="AY514" s="254" t="s">
        <v>140</v>
      </c>
    </row>
    <row r="515" s="15" customFormat="1">
      <c r="A515" s="15"/>
      <c r="B515" s="255"/>
      <c r="C515" s="256"/>
      <c r="D515" s="229" t="s">
        <v>175</v>
      </c>
      <c r="E515" s="257" t="s">
        <v>1</v>
      </c>
      <c r="F515" s="258" t="s">
        <v>178</v>
      </c>
      <c r="G515" s="256"/>
      <c r="H515" s="259">
        <v>191.7</v>
      </c>
      <c r="I515" s="260"/>
      <c r="J515" s="256"/>
      <c r="K515" s="256"/>
      <c r="L515" s="261"/>
      <c r="M515" s="262"/>
      <c r="N515" s="263"/>
      <c r="O515" s="263"/>
      <c r="P515" s="263"/>
      <c r="Q515" s="263"/>
      <c r="R515" s="263"/>
      <c r="S515" s="263"/>
      <c r="T515" s="264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65" t="s">
        <v>175</v>
      </c>
      <c r="AU515" s="265" t="s">
        <v>86</v>
      </c>
      <c r="AV515" s="15" t="s">
        <v>146</v>
      </c>
      <c r="AW515" s="15" t="s">
        <v>32</v>
      </c>
      <c r="AX515" s="15" t="s">
        <v>84</v>
      </c>
      <c r="AY515" s="265" t="s">
        <v>140</v>
      </c>
    </row>
    <row r="516" s="2" customFormat="1" ht="16.5" customHeight="1">
      <c r="A516" s="38"/>
      <c r="B516" s="39"/>
      <c r="C516" s="215" t="s">
        <v>676</v>
      </c>
      <c r="D516" s="215" t="s">
        <v>142</v>
      </c>
      <c r="E516" s="216" t="s">
        <v>677</v>
      </c>
      <c r="F516" s="217" t="s">
        <v>678</v>
      </c>
      <c r="G516" s="218" t="s">
        <v>249</v>
      </c>
      <c r="H516" s="219">
        <v>31</v>
      </c>
      <c r="I516" s="220"/>
      <c r="J516" s="221">
        <f>ROUND(I516*H516,2)</f>
        <v>0</v>
      </c>
      <c r="K516" s="222"/>
      <c r="L516" s="44"/>
      <c r="M516" s="223" t="s">
        <v>1</v>
      </c>
      <c r="N516" s="224" t="s">
        <v>41</v>
      </c>
      <c r="O516" s="91"/>
      <c r="P516" s="225">
        <f>O516*H516</f>
        <v>0</v>
      </c>
      <c r="Q516" s="225">
        <v>0</v>
      </c>
      <c r="R516" s="225">
        <f>Q516*H516</f>
        <v>0</v>
      </c>
      <c r="S516" s="225">
        <v>0.00394</v>
      </c>
      <c r="T516" s="226">
        <f>S516*H516</f>
        <v>0.12214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7" t="s">
        <v>231</v>
      </c>
      <c r="AT516" s="227" t="s">
        <v>142</v>
      </c>
      <c r="AU516" s="227" t="s">
        <v>86</v>
      </c>
      <c r="AY516" s="17" t="s">
        <v>140</v>
      </c>
      <c r="BE516" s="228">
        <f>IF(N516="základní",J516,0)</f>
        <v>0</v>
      </c>
      <c r="BF516" s="228">
        <f>IF(N516="snížená",J516,0)</f>
        <v>0</v>
      </c>
      <c r="BG516" s="228">
        <f>IF(N516="zákl. přenesená",J516,0)</f>
        <v>0</v>
      </c>
      <c r="BH516" s="228">
        <f>IF(N516="sníž. přenesená",J516,0)</f>
        <v>0</v>
      </c>
      <c r="BI516" s="228">
        <f>IF(N516="nulová",J516,0)</f>
        <v>0</v>
      </c>
      <c r="BJ516" s="17" t="s">
        <v>84</v>
      </c>
      <c r="BK516" s="228">
        <f>ROUND(I516*H516,2)</f>
        <v>0</v>
      </c>
      <c r="BL516" s="17" t="s">
        <v>231</v>
      </c>
      <c r="BM516" s="227" t="s">
        <v>679</v>
      </c>
    </row>
    <row r="517" s="2" customFormat="1">
      <c r="A517" s="38"/>
      <c r="B517" s="39"/>
      <c r="C517" s="40"/>
      <c r="D517" s="229" t="s">
        <v>148</v>
      </c>
      <c r="E517" s="40"/>
      <c r="F517" s="230" t="s">
        <v>680</v>
      </c>
      <c r="G517" s="40"/>
      <c r="H517" s="40"/>
      <c r="I517" s="231"/>
      <c r="J517" s="40"/>
      <c r="K517" s="40"/>
      <c r="L517" s="44"/>
      <c r="M517" s="232"/>
      <c r="N517" s="233"/>
      <c r="O517" s="91"/>
      <c r="P517" s="91"/>
      <c r="Q517" s="91"/>
      <c r="R517" s="91"/>
      <c r="S517" s="91"/>
      <c r="T517" s="92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T517" s="17" t="s">
        <v>148</v>
      </c>
      <c r="AU517" s="17" t="s">
        <v>86</v>
      </c>
    </row>
    <row r="518" s="14" customFormat="1">
      <c r="A518" s="14"/>
      <c r="B518" s="244"/>
      <c r="C518" s="245"/>
      <c r="D518" s="229" t="s">
        <v>175</v>
      </c>
      <c r="E518" s="246" t="s">
        <v>1</v>
      </c>
      <c r="F518" s="247" t="s">
        <v>681</v>
      </c>
      <c r="G518" s="245"/>
      <c r="H518" s="248">
        <v>31</v>
      </c>
      <c r="I518" s="249"/>
      <c r="J518" s="245"/>
      <c r="K518" s="245"/>
      <c r="L518" s="250"/>
      <c r="M518" s="251"/>
      <c r="N518" s="252"/>
      <c r="O518" s="252"/>
      <c r="P518" s="252"/>
      <c r="Q518" s="252"/>
      <c r="R518" s="252"/>
      <c r="S518" s="252"/>
      <c r="T518" s="25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4" t="s">
        <v>175</v>
      </c>
      <c r="AU518" s="254" t="s">
        <v>86</v>
      </c>
      <c r="AV518" s="14" t="s">
        <v>86</v>
      </c>
      <c r="AW518" s="14" t="s">
        <v>32</v>
      </c>
      <c r="AX518" s="14" t="s">
        <v>76</v>
      </c>
      <c r="AY518" s="254" t="s">
        <v>140</v>
      </c>
    </row>
    <row r="519" s="15" customFormat="1">
      <c r="A519" s="15"/>
      <c r="B519" s="255"/>
      <c r="C519" s="256"/>
      <c r="D519" s="229" t="s">
        <v>175</v>
      </c>
      <c r="E519" s="257" t="s">
        <v>1</v>
      </c>
      <c r="F519" s="258" t="s">
        <v>178</v>
      </c>
      <c r="G519" s="256"/>
      <c r="H519" s="259">
        <v>31</v>
      </c>
      <c r="I519" s="260"/>
      <c r="J519" s="256"/>
      <c r="K519" s="256"/>
      <c r="L519" s="261"/>
      <c r="M519" s="262"/>
      <c r="N519" s="263"/>
      <c r="O519" s="263"/>
      <c r="P519" s="263"/>
      <c r="Q519" s="263"/>
      <c r="R519" s="263"/>
      <c r="S519" s="263"/>
      <c r="T519" s="264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5" t="s">
        <v>175</v>
      </c>
      <c r="AU519" s="265" t="s">
        <v>86</v>
      </c>
      <c r="AV519" s="15" t="s">
        <v>146</v>
      </c>
      <c r="AW519" s="15" t="s">
        <v>32</v>
      </c>
      <c r="AX519" s="15" t="s">
        <v>84</v>
      </c>
      <c r="AY519" s="265" t="s">
        <v>140</v>
      </c>
    </row>
    <row r="520" s="2" customFormat="1" ht="24.15" customHeight="1">
      <c r="A520" s="38"/>
      <c r="B520" s="39"/>
      <c r="C520" s="215" t="s">
        <v>682</v>
      </c>
      <c r="D520" s="215" t="s">
        <v>142</v>
      </c>
      <c r="E520" s="216" t="s">
        <v>683</v>
      </c>
      <c r="F520" s="217" t="s">
        <v>684</v>
      </c>
      <c r="G520" s="218" t="s">
        <v>320</v>
      </c>
      <c r="H520" s="219">
        <v>1</v>
      </c>
      <c r="I520" s="220"/>
      <c r="J520" s="221">
        <f>ROUND(I520*H520,2)</f>
        <v>0</v>
      </c>
      <c r="K520" s="222"/>
      <c r="L520" s="44"/>
      <c r="M520" s="223" t="s">
        <v>1</v>
      </c>
      <c r="N520" s="224" t="s">
        <v>41</v>
      </c>
      <c r="O520" s="91"/>
      <c r="P520" s="225">
        <f>O520*H520</f>
        <v>0</v>
      </c>
      <c r="Q520" s="225">
        <v>0</v>
      </c>
      <c r="R520" s="225">
        <f>Q520*H520</f>
        <v>0</v>
      </c>
      <c r="S520" s="225">
        <v>0</v>
      </c>
      <c r="T520" s="226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7" t="s">
        <v>231</v>
      </c>
      <c r="AT520" s="227" t="s">
        <v>142</v>
      </c>
      <c r="AU520" s="227" t="s">
        <v>86</v>
      </c>
      <c r="AY520" s="17" t="s">
        <v>140</v>
      </c>
      <c r="BE520" s="228">
        <f>IF(N520="základní",J520,0)</f>
        <v>0</v>
      </c>
      <c r="BF520" s="228">
        <f>IF(N520="snížená",J520,0)</f>
        <v>0</v>
      </c>
      <c r="BG520" s="228">
        <f>IF(N520="zákl. přenesená",J520,0)</f>
        <v>0</v>
      </c>
      <c r="BH520" s="228">
        <f>IF(N520="sníž. přenesená",J520,0)</f>
        <v>0</v>
      </c>
      <c r="BI520" s="228">
        <f>IF(N520="nulová",J520,0)</f>
        <v>0</v>
      </c>
      <c r="BJ520" s="17" t="s">
        <v>84</v>
      </c>
      <c r="BK520" s="228">
        <f>ROUND(I520*H520,2)</f>
        <v>0</v>
      </c>
      <c r="BL520" s="17" t="s">
        <v>231</v>
      </c>
      <c r="BM520" s="227" t="s">
        <v>685</v>
      </c>
    </row>
    <row r="521" s="2" customFormat="1">
      <c r="A521" s="38"/>
      <c r="B521" s="39"/>
      <c r="C521" s="40"/>
      <c r="D521" s="229" t="s">
        <v>148</v>
      </c>
      <c r="E521" s="40"/>
      <c r="F521" s="230" t="s">
        <v>684</v>
      </c>
      <c r="G521" s="40"/>
      <c r="H521" s="40"/>
      <c r="I521" s="231"/>
      <c r="J521" s="40"/>
      <c r="K521" s="40"/>
      <c r="L521" s="44"/>
      <c r="M521" s="232"/>
      <c r="N521" s="233"/>
      <c r="O521" s="91"/>
      <c r="P521" s="91"/>
      <c r="Q521" s="91"/>
      <c r="R521" s="91"/>
      <c r="S521" s="91"/>
      <c r="T521" s="92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T521" s="17" t="s">
        <v>148</v>
      </c>
      <c r="AU521" s="17" t="s">
        <v>86</v>
      </c>
    </row>
    <row r="522" s="2" customFormat="1" ht="24.15" customHeight="1">
      <c r="A522" s="38"/>
      <c r="B522" s="39"/>
      <c r="C522" s="215" t="s">
        <v>686</v>
      </c>
      <c r="D522" s="215" t="s">
        <v>142</v>
      </c>
      <c r="E522" s="216" t="s">
        <v>687</v>
      </c>
      <c r="F522" s="217" t="s">
        <v>688</v>
      </c>
      <c r="G522" s="218" t="s">
        <v>466</v>
      </c>
      <c r="H522" s="277"/>
      <c r="I522" s="220"/>
      <c r="J522" s="221">
        <f>ROUND(I522*H522,2)</f>
        <v>0</v>
      </c>
      <c r="K522" s="222"/>
      <c r="L522" s="44"/>
      <c r="M522" s="223" t="s">
        <v>1</v>
      </c>
      <c r="N522" s="224" t="s">
        <v>41</v>
      </c>
      <c r="O522" s="91"/>
      <c r="P522" s="225">
        <f>O522*H522</f>
        <v>0</v>
      </c>
      <c r="Q522" s="225">
        <v>0</v>
      </c>
      <c r="R522" s="225">
        <f>Q522*H522</f>
        <v>0</v>
      </c>
      <c r="S522" s="225">
        <v>0</v>
      </c>
      <c r="T522" s="22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7" t="s">
        <v>231</v>
      </c>
      <c r="AT522" s="227" t="s">
        <v>142</v>
      </c>
      <c r="AU522" s="227" t="s">
        <v>86</v>
      </c>
      <c r="AY522" s="17" t="s">
        <v>140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17" t="s">
        <v>84</v>
      </c>
      <c r="BK522" s="228">
        <f>ROUND(I522*H522,2)</f>
        <v>0</v>
      </c>
      <c r="BL522" s="17" t="s">
        <v>231</v>
      </c>
      <c r="BM522" s="227" t="s">
        <v>689</v>
      </c>
    </row>
    <row r="523" s="2" customFormat="1">
      <c r="A523" s="38"/>
      <c r="B523" s="39"/>
      <c r="C523" s="40"/>
      <c r="D523" s="229" t="s">
        <v>148</v>
      </c>
      <c r="E523" s="40"/>
      <c r="F523" s="230" t="s">
        <v>690</v>
      </c>
      <c r="G523" s="40"/>
      <c r="H523" s="40"/>
      <c r="I523" s="231"/>
      <c r="J523" s="40"/>
      <c r="K523" s="40"/>
      <c r="L523" s="44"/>
      <c r="M523" s="232"/>
      <c r="N523" s="233"/>
      <c r="O523" s="91"/>
      <c r="P523" s="91"/>
      <c r="Q523" s="91"/>
      <c r="R523" s="91"/>
      <c r="S523" s="91"/>
      <c r="T523" s="92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T523" s="17" t="s">
        <v>148</v>
      </c>
      <c r="AU523" s="17" t="s">
        <v>86</v>
      </c>
    </row>
    <row r="524" s="12" customFormat="1" ht="22.8" customHeight="1">
      <c r="A524" s="12"/>
      <c r="B524" s="199"/>
      <c r="C524" s="200"/>
      <c r="D524" s="201" t="s">
        <v>75</v>
      </c>
      <c r="E524" s="213" t="s">
        <v>691</v>
      </c>
      <c r="F524" s="213" t="s">
        <v>692</v>
      </c>
      <c r="G524" s="200"/>
      <c r="H524" s="200"/>
      <c r="I524" s="203"/>
      <c r="J524" s="214">
        <f>BK524</f>
        <v>0</v>
      </c>
      <c r="K524" s="200"/>
      <c r="L524" s="205"/>
      <c r="M524" s="206"/>
      <c r="N524" s="207"/>
      <c r="O524" s="207"/>
      <c r="P524" s="208">
        <f>SUM(P525:P538)</f>
        <v>0</v>
      </c>
      <c r="Q524" s="207"/>
      <c r="R524" s="208">
        <f>SUM(R525:R538)</f>
        <v>0</v>
      </c>
      <c r="S524" s="207"/>
      <c r="T524" s="209">
        <f>SUM(T525:T538)</f>
        <v>43.9403455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10" t="s">
        <v>86</v>
      </c>
      <c r="AT524" s="211" t="s">
        <v>75</v>
      </c>
      <c r="AU524" s="211" t="s">
        <v>84</v>
      </c>
      <c r="AY524" s="210" t="s">
        <v>140</v>
      </c>
      <c r="BK524" s="212">
        <f>SUM(BK525:BK538)</f>
        <v>0</v>
      </c>
    </row>
    <row r="525" s="2" customFormat="1" ht="24.15" customHeight="1">
      <c r="A525" s="38"/>
      <c r="B525" s="39"/>
      <c r="C525" s="215" t="s">
        <v>693</v>
      </c>
      <c r="D525" s="215" t="s">
        <v>142</v>
      </c>
      <c r="E525" s="216" t="s">
        <v>694</v>
      </c>
      <c r="F525" s="217" t="s">
        <v>695</v>
      </c>
      <c r="G525" s="218" t="s">
        <v>157</v>
      </c>
      <c r="H525" s="219">
        <v>1340.47</v>
      </c>
      <c r="I525" s="220"/>
      <c r="J525" s="221">
        <f>ROUND(I525*H525,2)</f>
        <v>0</v>
      </c>
      <c r="K525" s="222"/>
      <c r="L525" s="44"/>
      <c r="M525" s="223" t="s">
        <v>1</v>
      </c>
      <c r="N525" s="224" t="s">
        <v>41</v>
      </c>
      <c r="O525" s="91"/>
      <c r="P525" s="225">
        <f>O525*H525</f>
        <v>0</v>
      </c>
      <c r="Q525" s="225">
        <v>0</v>
      </c>
      <c r="R525" s="225">
        <f>Q525*H525</f>
        <v>0</v>
      </c>
      <c r="S525" s="225">
        <v>0.02465</v>
      </c>
      <c r="T525" s="226">
        <f>S525*H525</f>
        <v>33.0425855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7" t="s">
        <v>231</v>
      </c>
      <c r="AT525" s="227" t="s">
        <v>142</v>
      </c>
      <c r="AU525" s="227" t="s">
        <v>86</v>
      </c>
      <c r="AY525" s="17" t="s">
        <v>140</v>
      </c>
      <c r="BE525" s="228">
        <f>IF(N525="základní",J525,0)</f>
        <v>0</v>
      </c>
      <c r="BF525" s="228">
        <f>IF(N525="snížená",J525,0)</f>
        <v>0</v>
      </c>
      <c r="BG525" s="228">
        <f>IF(N525="zákl. přenesená",J525,0)</f>
        <v>0</v>
      </c>
      <c r="BH525" s="228">
        <f>IF(N525="sníž. přenesená",J525,0)</f>
        <v>0</v>
      </c>
      <c r="BI525" s="228">
        <f>IF(N525="nulová",J525,0)</f>
        <v>0</v>
      </c>
      <c r="BJ525" s="17" t="s">
        <v>84</v>
      </c>
      <c r="BK525" s="228">
        <f>ROUND(I525*H525,2)</f>
        <v>0</v>
      </c>
      <c r="BL525" s="17" t="s">
        <v>231</v>
      </c>
      <c r="BM525" s="227" t="s">
        <v>696</v>
      </c>
    </row>
    <row r="526" s="2" customFormat="1">
      <c r="A526" s="38"/>
      <c r="B526" s="39"/>
      <c r="C526" s="40"/>
      <c r="D526" s="229" t="s">
        <v>148</v>
      </c>
      <c r="E526" s="40"/>
      <c r="F526" s="230" t="s">
        <v>697</v>
      </c>
      <c r="G526" s="40"/>
      <c r="H526" s="40"/>
      <c r="I526" s="231"/>
      <c r="J526" s="40"/>
      <c r="K526" s="40"/>
      <c r="L526" s="44"/>
      <c r="M526" s="232"/>
      <c r="N526" s="233"/>
      <c r="O526" s="91"/>
      <c r="P526" s="91"/>
      <c r="Q526" s="91"/>
      <c r="R526" s="91"/>
      <c r="S526" s="91"/>
      <c r="T526" s="92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148</v>
      </c>
      <c r="AU526" s="17" t="s">
        <v>86</v>
      </c>
    </row>
    <row r="527" s="13" customFormat="1">
      <c r="A527" s="13"/>
      <c r="B527" s="234"/>
      <c r="C527" s="235"/>
      <c r="D527" s="229" t="s">
        <v>175</v>
      </c>
      <c r="E527" s="236" t="s">
        <v>1</v>
      </c>
      <c r="F527" s="237" t="s">
        <v>479</v>
      </c>
      <c r="G527" s="235"/>
      <c r="H527" s="236" t="s">
        <v>1</v>
      </c>
      <c r="I527" s="238"/>
      <c r="J527" s="235"/>
      <c r="K527" s="235"/>
      <c r="L527" s="239"/>
      <c r="M527" s="240"/>
      <c r="N527" s="241"/>
      <c r="O527" s="241"/>
      <c r="P527" s="241"/>
      <c r="Q527" s="241"/>
      <c r="R527" s="241"/>
      <c r="S527" s="241"/>
      <c r="T527" s="24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3" t="s">
        <v>175</v>
      </c>
      <c r="AU527" s="243" t="s">
        <v>86</v>
      </c>
      <c r="AV527" s="13" t="s">
        <v>84</v>
      </c>
      <c r="AW527" s="13" t="s">
        <v>32</v>
      </c>
      <c r="AX527" s="13" t="s">
        <v>76</v>
      </c>
      <c r="AY527" s="243" t="s">
        <v>140</v>
      </c>
    </row>
    <row r="528" s="14" customFormat="1">
      <c r="A528" s="14"/>
      <c r="B528" s="244"/>
      <c r="C528" s="245"/>
      <c r="D528" s="229" t="s">
        <v>175</v>
      </c>
      <c r="E528" s="246" t="s">
        <v>1</v>
      </c>
      <c r="F528" s="247" t="s">
        <v>481</v>
      </c>
      <c r="G528" s="245"/>
      <c r="H528" s="248">
        <v>1340.47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4" t="s">
        <v>175</v>
      </c>
      <c r="AU528" s="254" t="s">
        <v>86</v>
      </c>
      <c r="AV528" s="14" t="s">
        <v>86</v>
      </c>
      <c r="AW528" s="14" t="s">
        <v>32</v>
      </c>
      <c r="AX528" s="14" t="s">
        <v>76</v>
      </c>
      <c r="AY528" s="254" t="s">
        <v>140</v>
      </c>
    </row>
    <row r="529" s="15" customFormat="1">
      <c r="A529" s="15"/>
      <c r="B529" s="255"/>
      <c r="C529" s="256"/>
      <c r="D529" s="229" t="s">
        <v>175</v>
      </c>
      <c r="E529" s="257" t="s">
        <v>1</v>
      </c>
      <c r="F529" s="258" t="s">
        <v>178</v>
      </c>
      <c r="G529" s="256"/>
      <c r="H529" s="259">
        <v>1340.47</v>
      </c>
      <c r="I529" s="260"/>
      <c r="J529" s="256"/>
      <c r="K529" s="256"/>
      <c r="L529" s="261"/>
      <c r="M529" s="262"/>
      <c r="N529" s="263"/>
      <c r="O529" s="263"/>
      <c r="P529" s="263"/>
      <c r="Q529" s="263"/>
      <c r="R529" s="263"/>
      <c r="S529" s="263"/>
      <c r="T529" s="264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5" t="s">
        <v>175</v>
      </c>
      <c r="AU529" s="265" t="s">
        <v>86</v>
      </c>
      <c r="AV529" s="15" t="s">
        <v>146</v>
      </c>
      <c r="AW529" s="15" t="s">
        <v>32</v>
      </c>
      <c r="AX529" s="15" t="s">
        <v>84</v>
      </c>
      <c r="AY529" s="265" t="s">
        <v>140</v>
      </c>
    </row>
    <row r="530" s="2" customFormat="1" ht="24.15" customHeight="1">
      <c r="A530" s="38"/>
      <c r="B530" s="39"/>
      <c r="C530" s="215" t="s">
        <v>698</v>
      </c>
      <c r="D530" s="215" t="s">
        <v>142</v>
      </c>
      <c r="E530" s="216" t="s">
        <v>699</v>
      </c>
      <c r="F530" s="217" t="s">
        <v>700</v>
      </c>
      <c r="G530" s="218" t="s">
        <v>157</v>
      </c>
      <c r="H530" s="219">
        <v>1340.47</v>
      </c>
      <c r="I530" s="220"/>
      <c r="J530" s="221">
        <f>ROUND(I530*H530,2)</f>
        <v>0</v>
      </c>
      <c r="K530" s="222"/>
      <c r="L530" s="44"/>
      <c r="M530" s="223" t="s">
        <v>1</v>
      </c>
      <c r="N530" s="224" t="s">
        <v>41</v>
      </c>
      <c r="O530" s="91"/>
      <c r="P530" s="225">
        <f>O530*H530</f>
        <v>0</v>
      </c>
      <c r="Q530" s="225">
        <v>0</v>
      </c>
      <c r="R530" s="225">
        <f>Q530*H530</f>
        <v>0</v>
      </c>
      <c r="S530" s="225">
        <v>0.008</v>
      </c>
      <c r="T530" s="226">
        <f>S530*H530</f>
        <v>10.72376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7" t="s">
        <v>231</v>
      </c>
      <c r="AT530" s="227" t="s">
        <v>142</v>
      </c>
      <c r="AU530" s="227" t="s">
        <v>86</v>
      </c>
      <c r="AY530" s="17" t="s">
        <v>140</v>
      </c>
      <c r="BE530" s="228">
        <f>IF(N530="základní",J530,0)</f>
        <v>0</v>
      </c>
      <c r="BF530" s="228">
        <f>IF(N530="snížená",J530,0)</f>
        <v>0</v>
      </c>
      <c r="BG530" s="228">
        <f>IF(N530="zákl. přenesená",J530,0)</f>
        <v>0</v>
      </c>
      <c r="BH530" s="228">
        <f>IF(N530="sníž. přenesená",J530,0)</f>
        <v>0</v>
      </c>
      <c r="BI530" s="228">
        <f>IF(N530="nulová",J530,0)</f>
        <v>0</v>
      </c>
      <c r="BJ530" s="17" t="s">
        <v>84</v>
      </c>
      <c r="BK530" s="228">
        <f>ROUND(I530*H530,2)</f>
        <v>0</v>
      </c>
      <c r="BL530" s="17" t="s">
        <v>231</v>
      </c>
      <c r="BM530" s="227" t="s">
        <v>701</v>
      </c>
    </row>
    <row r="531" s="2" customFormat="1">
      <c r="A531" s="38"/>
      <c r="B531" s="39"/>
      <c r="C531" s="40"/>
      <c r="D531" s="229" t="s">
        <v>148</v>
      </c>
      <c r="E531" s="40"/>
      <c r="F531" s="230" t="s">
        <v>702</v>
      </c>
      <c r="G531" s="40"/>
      <c r="H531" s="40"/>
      <c r="I531" s="231"/>
      <c r="J531" s="40"/>
      <c r="K531" s="40"/>
      <c r="L531" s="44"/>
      <c r="M531" s="232"/>
      <c r="N531" s="233"/>
      <c r="O531" s="91"/>
      <c r="P531" s="91"/>
      <c r="Q531" s="91"/>
      <c r="R531" s="91"/>
      <c r="S531" s="91"/>
      <c r="T531" s="92"/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T531" s="17" t="s">
        <v>148</v>
      </c>
      <c r="AU531" s="17" t="s">
        <v>86</v>
      </c>
    </row>
    <row r="532" s="13" customFormat="1">
      <c r="A532" s="13"/>
      <c r="B532" s="234"/>
      <c r="C532" s="235"/>
      <c r="D532" s="229" t="s">
        <v>175</v>
      </c>
      <c r="E532" s="236" t="s">
        <v>1</v>
      </c>
      <c r="F532" s="237" t="s">
        <v>479</v>
      </c>
      <c r="G532" s="235"/>
      <c r="H532" s="236" t="s">
        <v>1</v>
      </c>
      <c r="I532" s="238"/>
      <c r="J532" s="235"/>
      <c r="K532" s="235"/>
      <c r="L532" s="239"/>
      <c r="M532" s="240"/>
      <c r="N532" s="241"/>
      <c r="O532" s="241"/>
      <c r="P532" s="241"/>
      <c r="Q532" s="241"/>
      <c r="R532" s="241"/>
      <c r="S532" s="241"/>
      <c r="T532" s="24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3" t="s">
        <v>175</v>
      </c>
      <c r="AU532" s="243" t="s">
        <v>86</v>
      </c>
      <c r="AV532" s="13" t="s">
        <v>84</v>
      </c>
      <c r="AW532" s="13" t="s">
        <v>32</v>
      </c>
      <c r="AX532" s="13" t="s">
        <v>76</v>
      </c>
      <c r="AY532" s="243" t="s">
        <v>140</v>
      </c>
    </row>
    <row r="533" s="14" customFormat="1">
      <c r="A533" s="14"/>
      <c r="B533" s="244"/>
      <c r="C533" s="245"/>
      <c r="D533" s="229" t="s">
        <v>175</v>
      </c>
      <c r="E533" s="246" t="s">
        <v>1</v>
      </c>
      <c r="F533" s="247" t="s">
        <v>481</v>
      </c>
      <c r="G533" s="245"/>
      <c r="H533" s="248">
        <v>1340.47</v>
      </c>
      <c r="I533" s="249"/>
      <c r="J533" s="245"/>
      <c r="K533" s="245"/>
      <c r="L533" s="250"/>
      <c r="M533" s="251"/>
      <c r="N533" s="252"/>
      <c r="O533" s="252"/>
      <c r="P533" s="252"/>
      <c r="Q533" s="252"/>
      <c r="R533" s="252"/>
      <c r="S533" s="252"/>
      <c r="T533" s="253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4" t="s">
        <v>175</v>
      </c>
      <c r="AU533" s="254" t="s">
        <v>86</v>
      </c>
      <c r="AV533" s="14" t="s">
        <v>86</v>
      </c>
      <c r="AW533" s="14" t="s">
        <v>32</v>
      </c>
      <c r="AX533" s="14" t="s">
        <v>76</v>
      </c>
      <c r="AY533" s="254" t="s">
        <v>140</v>
      </c>
    </row>
    <row r="534" s="15" customFormat="1">
      <c r="A534" s="15"/>
      <c r="B534" s="255"/>
      <c r="C534" s="256"/>
      <c r="D534" s="229" t="s">
        <v>175</v>
      </c>
      <c r="E534" s="257" t="s">
        <v>1</v>
      </c>
      <c r="F534" s="258" t="s">
        <v>178</v>
      </c>
      <c r="G534" s="256"/>
      <c r="H534" s="259">
        <v>1340.47</v>
      </c>
      <c r="I534" s="260"/>
      <c r="J534" s="256"/>
      <c r="K534" s="256"/>
      <c r="L534" s="261"/>
      <c r="M534" s="262"/>
      <c r="N534" s="263"/>
      <c r="O534" s="263"/>
      <c r="P534" s="263"/>
      <c r="Q534" s="263"/>
      <c r="R534" s="263"/>
      <c r="S534" s="263"/>
      <c r="T534" s="264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5" t="s">
        <v>175</v>
      </c>
      <c r="AU534" s="265" t="s">
        <v>86</v>
      </c>
      <c r="AV534" s="15" t="s">
        <v>146</v>
      </c>
      <c r="AW534" s="15" t="s">
        <v>32</v>
      </c>
      <c r="AX534" s="15" t="s">
        <v>84</v>
      </c>
      <c r="AY534" s="265" t="s">
        <v>140</v>
      </c>
    </row>
    <row r="535" s="2" customFormat="1" ht="24.15" customHeight="1">
      <c r="A535" s="38"/>
      <c r="B535" s="39"/>
      <c r="C535" s="215" t="s">
        <v>703</v>
      </c>
      <c r="D535" s="215" t="s">
        <v>142</v>
      </c>
      <c r="E535" s="216" t="s">
        <v>704</v>
      </c>
      <c r="F535" s="217" t="s">
        <v>705</v>
      </c>
      <c r="G535" s="218" t="s">
        <v>145</v>
      </c>
      <c r="H535" s="219">
        <v>1</v>
      </c>
      <c r="I535" s="220"/>
      <c r="J535" s="221">
        <f>ROUND(I535*H535,2)</f>
        <v>0</v>
      </c>
      <c r="K535" s="222"/>
      <c r="L535" s="44"/>
      <c r="M535" s="223" t="s">
        <v>1</v>
      </c>
      <c r="N535" s="224" t="s">
        <v>41</v>
      </c>
      <c r="O535" s="91"/>
      <c r="P535" s="225">
        <f>O535*H535</f>
        <v>0</v>
      </c>
      <c r="Q535" s="225">
        <v>0</v>
      </c>
      <c r="R535" s="225">
        <f>Q535*H535</f>
        <v>0</v>
      </c>
      <c r="S535" s="225">
        <v>0.174</v>
      </c>
      <c r="T535" s="226">
        <f>S535*H535</f>
        <v>0.174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7" t="s">
        <v>231</v>
      </c>
      <c r="AT535" s="227" t="s">
        <v>142</v>
      </c>
      <c r="AU535" s="227" t="s">
        <v>86</v>
      </c>
      <c r="AY535" s="17" t="s">
        <v>140</v>
      </c>
      <c r="BE535" s="228">
        <f>IF(N535="základní",J535,0)</f>
        <v>0</v>
      </c>
      <c r="BF535" s="228">
        <f>IF(N535="snížená",J535,0)</f>
        <v>0</v>
      </c>
      <c r="BG535" s="228">
        <f>IF(N535="zákl. přenesená",J535,0)</f>
        <v>0</v>
      </c>
      <c r="BH535" s="228">
        <f>IF(N535="sníž. přenesená",J535,0)</f>
        <v>0</v>
      </c>
      <c r="BI535" s="228">
        <f>IF(N535="nulová",J535,0)</f>
        <v>0</v>
      </c>
      <c r="BJ535" s="17" t="s">
        <v>84</v>
      </c>
      <c r="BK535" s="228">
        <f>ROUND(I535*H535,2)</f>
        <v>0</v>
      </c>
      <c r="BL535" s="17" t="s">
        <v>231</v>
      </c>
      <c r="BM535" s="227" t="s">
        <v>706</v>
      </c>
    </row>
    <row r="536" s="2" customFormat="1">
      <c r="A536" s="38"/>
      <c r="B536" s="39"/>
      <c r="C536" s="40"/>
      <c r="D536" s="229" t="s">
        <v>148</v>
      </c>
      <c r="E536" s="40"/>
      <c r="F536" s="230" t="s">
        <v>707</v>
      </c>
      <c r="G536" s="40"/>
      <c r="H536" s="40"/>
      <c r="I536" s="231"/>
      <c r="J536" s="40"/>
      <c r="K536" s="40"/>
      <c r="L536" s="44"/>
      <c r="M536" s="232"/>
      <c r="N536" s="233"/>
      <c r="O536" s="91"/>
      <c r="P536" s="91"/>
      <c r="Q536" s="91"/>
      <c r="R536" s="91"/>
      <c r="S536" s="91"/>
      <c r="T536" s="92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17" t="s">
        <v>148</v>
      </c>
      <c r="AU536" s="17" t="s">
        <v>86</v>
      </c>
    </row>
    <row r="537" s="2" customFormat="1" ht="24.15" customHeight="1">
      <c r="A537" s="38"/>
      <c r="B537" s="39"/>
      <c r="C537" s="215" t="s">
        <v>708</v>
      </c>
      <c r="D537" s="215" t="s">
        <v>142</v>
      </c>
      <c r="E537" s="216" t="s">
        <v>709</v>
      </c>
      <c r="F537" s="217" t="s">
        <v>710</v>
      </c>
      <c r="G537" s="218" t="s">
        <v>466</v>
      </c>
      <c r="H537" s="277"/>
      <c r="I537" s="220"/>
      <c r="J537" s="221">
        <f>ROUND(I537*H537,2)</f>
        <v>0</v>
      </c>
      <c r="K537" s="222"/>
      <c r="L537" s="44"/>
      <c r="M537" s="223" t="s">
        <v>1</v>
      </c>
      <c r="N537" s="224" t="s">
        <v>41</v>
      </c>
      <c r="O537" s="91"/>
      <c r="P537" s="225">
        <f>O537*H537</f>
        <v>0</v>
      </c>
      <c r="Q537" s="225">
        <v>0</v>
      </c>
      <c r="R537" s="225">
        <f>Q537*H537</f>
        <v>0</v>
      </c>
      <c r="S537" s="225">
        <v>0</v>
      </c>
      <c r="T537" s="226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7" t="s">
        <v>231</v>
      </c>
      <c r="AT537" s="227" t="s">
        <v>142</v>
      </c>
      <c r="AU537" s="227" t="s">
        <v>86</v>
      </c>
      <c r="AY537" s="17" t="s">
        <v>140</v>
      </c>
      <c r="BE537" s="228">
        <f>IF(N537="základní",J537,0)</f>
        <v>0</v>
      </c>
      <c r="BF537" s="228">
        <f>IF(N537="snížená",J537,0)</f>
        <v>0</v>
      </c>
      <c r="BG537" s="228">
        <f>IF(N537="zákl. přenesená",J537,0)</f>
        <v>0</v>
      </c>
      <c r="BH537" s="228">
        <f>IF(N537="sníž. přenesená",J537,0)</f>
        <v>0</v>
      </c>
      <c r="BI537" s="228">
        <f>IF(N537="nulová",J537,0)</f>
        <v>0</v>
      </c>
      <c r="BJ537" s="17" t="s">
        <v>84</v>
      </c>
      <c r="BK537" s="228">
        <f>ROUND(I537*H537,2)</f>
        <v>0</v>
      </c>
      <c r="BL537" s="17" t="s">
        <v>231</v>
      </c>
      <c r="BM537" s="227" t="s">
        <v>711</v>
      </c>
    </row>
    <row r="538" s="2" customFormat="1">
      <c r="A538" s="38"/>
      <c r="B538" s="39"/>
      <c r="C538" s="40"/>
      <c r="D538" s="229" t="s">
        <v>148</v>
      </c>
      <c r="E538" s="40"/>
      <c r="F538" s="230" t="s">
        <v>712</v>
      </c>
      <c r="G538" s="40"/>
      <c r="H538" s="40"/>
      <c r="I538" s="231"/>
      <c r="J538" s="40"/>
      <c r="K538" s="40"/>
      <c r="L538" s="44"/>
      <c r="M538" s="232"/>
      <c r="N538" s="233"/>
      <c r="O538" s="91"/>
      <c r="P538" s="91"/>
      <c r="Q538" s="91"/>
      <c r="R538" s="91"/>
      <c r="S538" s="91"/>
      <c r="T538" s="92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148</v>
      </c>
      <c r="AU538" s="17" t="s">
        <v>86</v>
      </c>
    </row>
    <row r="539" s="12" customFormat="1" ht="22.8" customHeight="1">
      <c r="A539" s="12"/>
      <c r="B539" s="199"/>
      <c r="C539" s="200"/>
      <c r="D539" s="201" t="s">
        <v>75</v>
      </c>
      <c r="E539" s="213" t="s">
        <v>713</v>
      </c>
      <c r="F539" s="213" t="s">
        <v>714</v>
      </c>
      <c r="G539" s="200"/>
      <c r="H539" s="200"/>
      <c r="I539" s="203"/>
      <c r="J539" s="214">
        <f>BK539</f>
        <v>0</v>
      </c>
      <c r="K539" s="200"/>
      <c r="L539" s="205"/>
      <c r="M539" s="206"/>
      <c r="N539" s="207"/>
      <c r="O539" s="207"/>
      <c r="P539" s="208">
        <f>SUM(P540:P543)</f>
        <v>0</v>
      </c>
      <c r="Q539" s="207"/>
      <c r="R539" s="208">
        <f>SUM(R540:R543)</f>
        <v>0</v>
      </c>
      <c r="S539" s="207"/>
      <c r="T539" s="209">
        <f>SUM(T540:T543)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10" t="s">
        <v>86</v>
      </c>
      <c r="AT539" s="211" t="s">
        <v>75</v>
      </c>
      <c r="AU539" s="211" t="s">
        <v>84</v>
      </c>
      <c r="AY539" s="210" t="s">
        <v>140</v>
      </c>
      <c r="BK539" s="212">
        <f>SUM(BK540:BK543)</f>
        <v>0</v>
      </c>
    </row>
    <row r="540" s="2" customFormat="1" ht="24.15" customHeight="1">
      <c r="A540" s="38"/>
      <c r="B540" s="39"/>
      <c r="C540" s="215" t="s">
        <v>715</v>
      </c>
      <c r="D540" s="215" t="s">
        <v>142</v>
      </c>
      <c r="E540" s="216" t="s">
        <v>716</v>
      </c>
      <c r="F540" s="217" t="s">
        <v>717</v>
      </c>
      <c r="G540" s="218" t="s">
        <v>320</v>
      </c>
      <c r="H540" s="219">
        <v>1</v>
      </c>
      <c r="I540" s="220"/>
      <c r="J540" s="221">
        <f>ROUND(I540*H540,2)</f>
        <v>0</v>
      </c>
      <c r="K540" s="222"/>
      <c r="L540" s="44"/>
      <c r="M540" s="223" t="s">
        <v>1</v>
      </c>
      <c r="N540" s="224" t="s">
        <v>41</v>
      </c>
      <c r="O540" s="91"/>
      <c r="P540" s="225">
        <f>O540*H540</f>
        <v>0</v>
      </c>
      <c r="Q540" s="225">
        <v>0</v>
      </c>
      <c r="R540" s="225">
        <f>Q540*H540</f>
        <v>0</v>
      </c>
      <c r="S540" s="225">
        <v>0</v>
      </c>
      <c r="T540" s="226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7" t="s">
        <v>231</v>
      </c>
      <c r="AT540" s="227" t="s">
        <v>142</v>
      </c>
      <c r="AU540" s="227" t="s">
        <v>86</v>
      </c>
      <c r="AY540" s="17" t="s">
        <v>140</v>
      </c>
      <c r="BE540" s="228">
        <f>IF(N540="základní",J540,0)</f>
        <v>0</v>
      </c>
      <c r="BF540" s="228">
        <f>IF(N540="snížená",J540,0)</f>
        <v>0</v>
      </c>
      <c r="BG540" s="228">
        <f>IF(N540="zákl. přenesená",J540,0)</f>
        <v>0</v>
      </c>
      <c r="BH540" s="228">
        <f>IF(N540="sníž. přenesená",J540,0)</f>
        <v>0</v>
      </c>
      <c r="BI540" s="228">
        <f>IF(N540="nulová",J540,0)</f>
        <v>0</v>
      </c>
      <c r="BJ540" s="17" t="s">
        <v>84</v>
      </c>
      <c r="BK540" s="228">
        <f>ROUND(I540*H540,2)</f>
        <v>0</v>
      </c>
      <c r="BL540" s="17" t="s">
        <v>231</v>
      </c>
      <c r="BM540" s="227" t="s">
        <v>718</v>
      </c>
    </row>
    <row r="541" s="2" customFormat="1">
      <c r="A541" s="38"/>
      <c r="B541" s="39"/>
      <c r="C541" s="40"/>
      <c r="D541" s="229" t="s">
        <v>148</v>
      </c>
      <c r="E541" s="40"/>
      <c r="F541" s="230" t="s">
        <v>717</v>
      </c>
      <c r="G541" s="40"/>
      <c r="H541" s="40"/>
      <c r="I541" s="231"/>
      <c r="J541" s="40"/>
      <c r="K541" s="40"/>
      <c r="L541" s="44"/>
      <c r="M541" s="232"/>
      <c r="N541" s="233"/>
      <c r="O541" s="91"/>
      <c r="P541" s="91"/>
      <c r="Q541" s="91"/>
      <c r="R541" s="91"/>
      <c r="S541" s="91"/>
      <c r="T541" s="92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7" t="s">
        <v>148</v>
      </c>
      <c r="AU541" s="17" t="s">
        <v>86</v>
      </c>
    </row>
    <row r="542" s="2" customFormat="1" ht="24.15" customHeight="1">
      <c r="A542" s="38"/>
      <c r="B542" s="39"/>
      <c r="C542" s="215" t="s">
        <v>719</v>
      </c>
      <c r="D542" s="215" t="s">
        <v>142</v>
      </c>
      <c r="E542" s="216" t="s">
        <v>720</v>
      </c>
      <c r="F542" s="217" t="s">
        <v>721</v>
      </c>
      <c r="G542" s="218" t="s">
        <v>466</v>
      </c>
      <c r="H542" s="277"/>
      <c r="I542" s="220"/>
      <c r="J542" s="221">
        <f>ROUND(I542*H542,2)</f>
        <v>0</v>
      </c>
      <c r="K542" s="222"/>
      <c r="L542" s="44"/>
      <c r="M542" s="223" t="s">
        <v>1</v>
      </c>
      <c r="N542" s="224" t="s">
        <v>41</v>
      </c>
      <c r="O542" s="91"/>
      <c r="P542" s="225">
        <f>O542*H542</f>
        <v>0</v>
      </c>
      <c r="Q542" s="225">
        <v>0</v>
      </c>
      <c r="R542" s="225">
        <f>Q542*H542</f>
        <v>0</v>
      </c>
      <c r="S542" s="225">
        <v>0</v>
      </c>
      <c r="T542" s="226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27" t="s">
        <v>231</v>
      </c>
      <c r="AT542" s="227" t="s">
        <v>142</v>
      </c>
      <c r="AU542" s="227" t="s">
        <v>86</v>
      </c>
      <c r="AY542" s="17" t="s">
        <v>140</v>
      </c>
      <c r="BE542" s="228">
        <f>IF(N542="základní",J542,0)</f>
        <v>0</v>
      </c>
      <c r="BF542" s="228">
        <f>IF(N542="snížená",J542,0)</f>
        <v>0</v>
      </c>
      <c r="BG542" s="228">
        <f>IF(N542="zákl. přenesená",J542,0)</f>
        <v>0</v>
      </c>
      <c r="BH542" s="228">
        <f>IF(N542="sníž. přenesená",J542,0)</f>
        <v>0</v>
      </c>
      <c r="BI542" s="228">
        <f>IF(N542="nulová",J542,0)</f>
        <v>0</v>
      </c>
      <c r="BJ542" s="17" t="s">
        <v>84</v>
      </c>
      <c r="BK542" s="228">
        <f>ROUND(I542*H542,2)</f>
        <v>0</v>
      </c>
      <c r="BL542" s="17" t="s">
        <v>231</v>
      </c>
      <c r="BM542" s="227" t="s">
        <v>722</v>
      </c>
    </row>
    <row r="543" s="2" customFormat="1">
      <c r="A543" s="38"/>
      <c r="B543" s="39"/>
      <c r="C543" s="40"/>
      <c r="D543" s="229" t="s">
        <v>148</v>
      </c>
      <c r="E543" s="40"/>
      <c r="F543" s="230" t="s">
        <v>723</v>
      </c>
      <c r="G543" s="40"/>
      <c r="H543" s="40"/>
      <c r="I543" s="231"/>
      <c r="J543" s="40"/>
      <c r="K543" s="40"/>
      <c r="L543" s="44"/>
      <c r="M543" s="232"/>
      <c r="N543" s="233"/>
      <c r="O543" s="91"/>
      <c r="P543" s="91"/>
      <c r="Q543" s="91"/>
      <c r="R543" s="91"/>
      <c r="S543" s="91"/>
      <c r="T543" s="92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7" t="s">
        <v>148</v>
      </c>
      <c r="AU543" s="17" t="s">
        <v>86</v>
      </c>
    </row>
    <row r="544" s="12" customFormat="1" ht="22.8" customHeight="1">
      <c r="A544" s="12"/>
      <c r="B544" s="199"/>
      <c r="C544" s="200"/>
      <c r="D544" s="201" t="s">
        <v>75</v>
      </c>
      <c r="E544" s="213" t="s">
        <v>724</v>
      </c>
      <c r="F544" s="213" t="s">
        <v>725</v>
      </c>
      <c r="G544" s="200"/>
      <c r="H544" s="200"/>
      <c r="I544" s="203"/>
      <c r="J544" s="214">
        <f>BK544</f>
        <v>0</v>
      </c>
      <c r="K544" s="200"/>
      <c r="L544" s="205"/>
      <c r="M544" s="206"/>
      <c r="N544" s="207"/>
      <c r="O544" s="207"/>
      <c r="P544" s="208">
        <f>SUM(P545:P551)</f>
        <v>0</v>
      </c>
      <c r="Q544" s="207"/>
      <c r="R544" s="208">
        <f>SUM(R545:R551)</f>
        <v>0</v>
      </c>
      <c r="S544" s="207"/>
      <c r="T544" s="209">
        <f>SUM(T545:T551)</f>
        <v>31.840802799999996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10" t="s">
        <v>86</v>
      </c>
      <c r="AT544" s="211" t="s">
        <v>75</v>
      </c>
      <c r="AU544" s="211" t="s">
        <v>84</v>
      </c>
      <c r="AY544" s="210" t="s">
        <v>140</v>
      </c>
      <c r="BK544" s="212">
        <f>SUM(BK545:BK551)</f>
        <v>0</v>
      </c>
    </row>
    <row r="545" s="2" customFormat="1" ht="24.15" customHeight="1">
      <c r="A545" s="38"/>
      <c r="B545" s="39"/>
      <c r="C545" s="215" t="s">
        <v>726</v>
      </c>
      <c r="D545" s="215" t="s">
        <v>142</v>
      </c>
      <c r="E545" s="216" t="s">
        <v>727</v>
      </c>
      <c r="F545" s="217" t="s">
        <v>728</v>
      </c>
      <c r="G545" s="218" t="s">
        <v>157</v>
      </c>
      <c r="H545" s="219">
        <v>382.84</v>
      </c>
      <c r="I545" s="220"/>
      <c r="J545" s="221">
        <f>ROUND(I545*H545,2)</f>
        <v>0</v>
      </c>
      <c r="K545" s="222"/>
      <c r="L545" s="44"/>
      <c r="M545" s="223" t="s">
        <v>1</v>
      </c>
      <c r="N545" s="224" t="s">
        <v>41</v>
      </c>
      <c r="O545" s="91"/>
      <c r="P545" s="225">
        <f>O545*H545</f>
        <v>0</v>
      </c>
      <c r="Q545" s="225">
        <v>0</v>
      </c>
      <c r="R545" s="225">
        <f>Q545*H545</f>
        <v>0</v>
      </c>
      <c r="S545" s="225">
        <v>0.08317</v>
      </c>
      <c r="T545" s="226">
        <f>S545*H545</f>
        <v>31.840802799999996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7" t="s">
        <v>231</v>
      </c>
      <c r="AT545" s="227" t="s">
        <v>142</v>
      </c>
      <c r="AU545" s="227" t="s">
        <v>86</v>
      </c>
      <c r="AY545" s="17" t="s">
        <v>140</v>
      </c>
      <c r="BE545" s="228">
        <f>IF(N545="základní",J545,0)</f>
        <v>0</v>
      </c>
      <c r="BF545" s="228">
        <f>IF(N545="snížená",J545,0)</f>
        <v>0</v>
      </c>
      <c r="BG545" s="228">
        <f>IF(N545="zákl. přenesená",J545,0)</f>
        <v>0</v>
      </c>
      <c r="BH545" s="228">
        <f>IF(N545="sníž. přenesená",J545,0)</f>
        <v>0</v>
      </c>
      <c r="BI545" s="228">
        <f>IF(N545="nulová",J545,0)</f>
        <v>0</v>
      </c>
      <c r="BJ545" s="17" t="s">
        <v>84</v>
      </c>
      <c r="BK545" s="228">
        <f>ROUND(I545*H545,2)</f>
        <v>0</v>
      </c>
      <c r="BL545" s="17" t="s">
        <v>231</v>
      </c>
      <c r="BM545" s="227" t="s">
        <v>729</v>
      </c>
    </row>
    <row r="546" s="2" customFormat="1">
      <c r="A546" s="38"/>
      <c r="B546" s="39"/>
      <c r="C546" s="40"/>
      <c r="D546" s="229" t="s">
        <v>148</v>
      </c>
      <c r="E546" s="40"/>
      <c r="F546" s="230" t="s">
        <v>728</v>
      </c>
      <c r="G546" s="40"/>
      <c r="H546" s="40"/>
      <c r="I546" s="231"/>
      <c r="J546" s="40"/>
      <c r="K546" s="40"/>
      <c r="L546" s="44"/>
      <c r="M546" s="232"/>
      <c r="N546" s="233"/>
      <c r="O546" s="91"/>
      <c r="P546" s="91"/>
      <c r="Q546" s="91"/>
      <c r="R546" s="91"/>
      <c r="S546" s="91"/>
      <c r="T546" s="92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148</v>
      </c>
      <c r="AU546" s="17" t="s">
        <v>86</v>
      </c>
    </row>
    <row r="547" s="13" customFormat="1">
      <c r="A547" s="13"/>
      <c r="B547" s="234"/>
      <c r="C547" s="235"/>
      <c r="D547" s="229" t="s">
        <v>175</v>
      </c>
      <c r="E547" s="236" t="s">
        <v>1</v>
      </c>
      <c r="F547" s="237" t="s">
        <v>327</v>
      </c>
      <c r="G547" s="235"/>
      <c r="H547" s="236" t="s">
        <v>1</v>
      </c>
      <c r="I547" s="238"/>
      <c r="J547" s="235"/>
      <c r="K547" s="235"/>
      <c r="L547" s="239"/>
      <c r="M547" s="240"/>
      <c r="N547" s="241"/>
      <c r="O547" s="241"/>
      <c r="P547" s="241"/>
      <c r="Q547" s="241"/>
      <c r="R547" s="241"/>
      <c r="S547" s="241"/>
      <c r="T547" s="24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3" t="s">
        <v>175</v>
      </c>
      <c r="AU547" s="243" t="s">
        <v>86</v>
      </c>
      <c r="AV547" s="13" t="s">
        <v>84</v>
      </c>
      <c r="AW547" s="13" t="s">
        <v>32</v>
      </c>
      <c r="AX547" s="13" t="s">
        <v>76</v>
      </c>
      <c r="AY547" s="243" t="s">
        <v>140</v>
      </c>
    </row>
    <row r="548" s="14" customFormat="1">
      <c r="A548" s="14"/>
      <c r="B548" s="244"/>
      <c r="C548" s="245"/>
      <c r="D548" s="229" t="s">
        <v>175</v>
      </c>
      <c r="E548" s="246" t="s">
        <v>1</v>
      </c>
      <c r="F548" s="247" t="s">
        <v>460</v>
      </c>
      <c r="G548" s="245"/>
      <c r="H548" s="248">
        <v>382.84</v>
      </c>
      <c r="I548" s="249"/>
      <c r="J548" s="245"/>
      <c r="K548" s="245"/>
      <c r="L548" s="250"/>
      <c r="M548" s="251"/>
      <c r="N548" s="252"/>
      <c r="O548" s="252"/>
      <c r="P548" s="252"/>
      <c r="Q548" s="252"/>
      <c r="R548" s="252"/>
      <c r="S548" s="252"/>
      <c r="T548" s="25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4" t="s">
        <v>175</v>
      </c>
      <c r="AU548" s="254" t="s">
        <v>86</v>
      </c>
      <c r="AV548" s="14" t="s">
        <v>86</v>
      </c>
      <c r="AW548" s="14" t="s">
        <v>32</v>
      </c>
      <c r="AX548" s="14" t="s">
        <v>76</v>
      </c>
      <c r="AY548" s="254" t="s">
        <v>140</v>
      </c>
    </row>
    <row r="549" s="15" customFormat="1">
      <c r="A549" s="15"/>
      <c r="B549" s="255"/>
      <c r="C549" s="256"/>
      <c r="D549" s="229" t="s">
        <v>175</v>
      </c>
      <c r="E549" s="257" t="s">
        <v>1</v>
      </c>
      <c r="F549" s="258" t="s">
        <v>178</v>
      </c>
      <c r="G549" s="256"/>
      <c r="H549" s="259">
        <v>382.84</v>
      </c>
      <c r="I549" s="260"/>
      <c r="J549" s="256"/>
      <c r="K549" s="256"/>
      <c r="L549" s="261"/>
      <c r="M549" s="262"/>
      <c r="N549" s="263"/>
      <c r="O549" s="263"/>
      <c r="P549" s="263"/>
      <c r="Q549" s="263"/>
      <c r="R549" s="263"/>
      <c r="S549" s="263"/>
      <c r="T549" s="264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5" t="s">
        <v>175</v>
      </c>
      <c r="AU549" s="265" t="s">
        <v>86</v>
      </c>
      <c r="AV549" s="15" t="s">
        <v>146</v>
      </c>
      <c r="AW549" s="15" t="s">
        <v>32</v>
      </c>
      <c r="AX549" s="15" t="s">
        <v>84</v>
      </c>
      <c r="AY549" s="265" t="s">
        <v>140</v>
      </c>
    </row>
    <row r="550" s="2" customFormat="1" ht="24.15" customHeight="1">
      <c r="A550" s="38"/>
      <c r="B550" s="39"/>
      <c r="C550" s="215" t="s">
        <v>730</v>
      </c>
      <c r="D550" s="215" t="s">
        <v>142</v>
      </c>
      <c r="E550" s="216" t="s">
        <v>731</v>
      </c>
      <c r="F550" s="217" t="s">
        <v>732</v>
      </c>
      <c r="G550" s="218" t="s">
        <v>466</v>
      </c>
      <c r="H550" s="277"/>
      <c r="I550" s="220"/>
      <c r="J550" s="221">
        <f>ROUND(I550*H550,2)</f>
        <v>0</v>
      </c>
      <c r="K550" s="222"/>
      <c r="L550" s="44"/>
      <c r="M550" s="223" t="s">
        <v>1</v>
      </c>
      <c r="N550" s="224" t="s">
        <v>41</v>
      </c>
      <c r="O550" s="91"/>
      <c r="P550" s="225">
        <f>O550*H550</f>
        <v>0</v>
      </c>
      <c r="Q550" s="225">
        <v>0</v>
      </c>
      <c r="R550" s="225">
        <f>Q550*H550</f>
        <v>0</v>
      </c>
      <c r="S550" s="225">
        <v>0</v>
      </c>
      <c r="T550" s="226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7" t="s">
        <v>231</v>
      </c>
      <c r="AT550" s="227" t="s">
        <v>142</v>
      </c>
      <c r="AU550" s="227" t="s">
        <v>86</v>
      </c>
      <c r="AY550" s="17" t="s">
        <v>140</v>
      </c>
      <c r="BE550" s="228">
        <f>IF(N550="základní",J550,0)</f>
        <v>0</v>
      </c>
      <c r="BF550" s="228">
        <f>IF(N550="snížená",J550,0)</f>
        <v>0</v>
      </c>
      <c r="BG550" s="228">
        <f>IF(N550="zákl. přenesená",J550,0)</f>
        <v>0</v>
      </c>
      <c r="BH550" s="228">
        <f>IF(N550="sníž. přenesená",J550,0)</f>
        <v>0</v>
      </c>
      <c r="BI550" s="228">
        <f>IF(N550="nulová",J550,0)</f>
        <v>0</v>
      </c>
      <c r="BJ550" s="17" t="s">
        <v>84</v>
      </c>
      <c r="BK550" s="228">
        <f>ROUND(I550*H550,2)</f>
        <v>0</v>
      </c>
      <c r="BL550" s="17" t="s">
        <v>231</v>
      </c>
      <c r="BM550" s="227" t="s">
        <v>733</v>
      </c>
    </row>
    <row r="551" s="2" customFormat="1">
      <c r="A551" s="38"/>
      <c r="B551" s="39"/>
      <c r="C551" s="40"/>
      <c r="D551" s="229" t="s">
        <v>148</v>
      </c>
      <c r="E551" s="40"/>
      <c r="F551" s="230" t="s">
        <v>734</v>
      </c>
      <c r="G551" s="40"/>
      <c r="H551" s="40"/>
      <c r="I551" s="231"/>
      <c r="J551" s="40"/>
      <c r="K551" s="40"/>
      <c r="L551" s="44"/>
      <c r="M551" s="232"/>
      <c r="N551" s="233"/>
      <c r="O551" s="91"/>
      <c r="P551" s="91"/>
      <c r="Q551" s="91"/>
      <c r="R551" s="91"/>
      <c r="S551" s="91"/>
      <c r="T551" s="92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7" t="s">
        <v>148</v>
      </c>
      <c r="AU551" s="17" t="s">
        <v>86</v>
      </c>
    </row>
    <row r="552" s="12" customFormat="1" ht="22.8" customHeight="1">
      <c r="A552" s="12"/>
      <c r="B552" s="199"/>
      <c r="C552" s="200"/>
      <c r="D552" s="201" t="s">
        <v>75</v>
      </c>
      <c r="E552" s="213" t="s">
        <v>735</v>
      </c>
      <c r="F552" s="213" t="s">
        <v>736</v>
      </c>
      <c r="G552" s="200"/>
      <c r="H552" s="200"/>
      <c r="I552" s="203"/>
      <c r="J552" s="214">
        <f>BK552</f>
        <v>0</v>
      </c>
      <c r="K552" s="200"/>
      <c r="L552" s="205"/>
      <c r="M552" s="206"/>
      <c r="N552" s="207"/>
      <c r="O552" s="207"/>
      <c r="P552" s="208">
        <f>SUM(P553:P559)</f>
        <v>0</v>
      </c>
      <c r="Q552" s="207"/>
      <c r="R552" s="208">
        <f>SUM(R553:R559)</f>
        <v>0</v>
      </c>
      <c r="S552" s="207"/>
      <c r="T552" s="209">
        <f>SUM(T553:T559)</f>
        <v>2.8479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10" t="s">
        <v>86</v>
      </c>
      <c r="AT552" s="211" t="s">
        <v>75</v>
      </c>
      <c r="AU552" s="211" t="s">
        <v>84</v>
      </c>
      <c r="AY552" s="210" t="s">
        <v>140</v>
      </c>
      <c r="BK552" s="212">
        <f>SUM(BK553:BK559)</f>
        <v>0</v>
      </c>
    </row>
    <row r="553" s="2" customFormat="1" ht="24.15" customHeight="1">
      <c r="A553" s="38"/>
      <c r="B553" s="39"/>
      <c r="C553" s="215" t="s">
        <v>737</v>
      </c>
      <c r="D553" s="215" t="s">
        <v>142</v>
      </c>
      <c r="E553" s="216" t="s">
        <v>738</v>
      </c>
      <c r="F553" s="217" t="s">
        <v>739</v>
      </c>
      <c r="G553" s="218" t="s">
        <v>157</v>
      </c>
      <c r="H553" s="219">
        <v>949.3</v>
      </c>
      <c r="I553" s="220"/>
      <c r="J553" s="221">
        <f>ROUND(I553*H553,2)</f>
        <v>0</v>
      </c>
      <c r="K553" s="222"/>
      <c r="L553" s="44"/>
      <c r="M553" s="223" t="s">
        <v>1</v>
      </c>
      <c r="N553" s="224" t="s">
        <v>41</v>
      </c>
      <c r="O553" s="91"/>
      <c r="P553" s="225">
        <f>O553*H553</f>
        <v>0</v>
      </c>
      <c r="Q553" s="225">
        <v>0</v>
      </c>
      <c r="R553" s="225">
        <f>Q553*H553</f>
        <v>0</v>
      </c>
      <c r="S553" s="225">
        <v>0.003</v>
      </c>
      <c r="T553" s="226">
        <f>S553*H553</f>
        <v>2.8479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7" t="s">
        <v>231</v>
      </c>
      <c r="AT553" s="227" t="s">
        <v>142</v>
      </c>
      <c r="AU553" s="227" t="s">
        <v>86</v>
      </c>
      <c r="AY553" s="17" t="s">
        <v>140</v>
      </c>
      <c r="BE553" s="228">
        <f>IF(N553="základní",J553,0)</f>
        <v>0</v>
      </c>
      <c r="BF553" s="228">
        <f>IF(N553="snížená",J553,0)</f>
        <v>0</v>
      </c>
      <c r="BG553" s="228">
        <f>IF(N553="zákl. přenesená",J553,0)</f>
        <v>0</v>
      </c>
      <c r="BH553" s="228">
        <f>IF(N553="sníž. přenesená",J553,0)</f>
        <v>0</v>
      </c>
      <c r="BI553" s="228">
        <f>IF(N553="nulová",J553,0)</f>
        <v>0</v>
      </c>
      <c r="BJ553" s="17" t="s">
        <v>84</v>
      </c>
      <c r="BK553" s="228">
        <f>ROUND(I553*H553,2)</f>
        <v>0</v>
      </c>
      <c r="BL553" s="17" t="s">
        <v>231</v>
      </c>
      <c r="BM553" s="227" t="s">
        <v>740</v>
      </c>
    </row>
    <row r="554" s="2" customFormat="1">
      <c r="A554" s="38"/>
      <c r="B554" s="39"/>
      <c r="C554" s="40"/>
      <c r="D554" s="229" t="s">
        <v>148</v>
      </c>
      <c r="E554" s="40"/>
      <c r="F554" s="230" t="s">
        <v>741</v>
      </c>
      <c r="G554" s="40"/>
      <c r="H554" s="40"/>
      <c r="I554" s="231"/>
      <c r="J554" s="40"/>
      <c r="K554" s="40"/>
      <c r="L554" s="44"/>
      <c r="M554" s="232"/>
      <c r="N554" s="233"/>
      <c r="O554" s="91"/>
      <c r="P554" s="91"/>
      <c r="Q554" s="91"/>
      <c r="R554" s="91"/>
      <c r="S554" s="91"/>
      <c r="T554" s="92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148</v>
      </c>
      <c r="AU554" s="17" t="s">
        <v>86</v>
      </c>
    </row>
    <row r="555" s="13" customFormat="1">
      <c r="A555" s="13"/>
      <c r="B555" s="234"/>
      <c r="C555" s="235"/>
      <c r="D555" s="229" t="s">
        <v>175</v>
      </c>
      <c r="E555" s="236" t="s">
        <v>1</v>
      </c>
      <c r="F555" s="237" t="s">
        <v>329</v>
      </c>
      <c r="G555" s="235"/>
      <c r="H555" s="236" t="s">
        <v>1</v>
      </c>
      <c r="I555" s="238"/>
      <c r="J555" s="235"/>
      <c r="K555" s="235"/>
      <c r="L555" s="239"/>
      <c r="M555" s="240"/>
      <c r="N555" s="241"/>
      <c r="O555" s="241"/>
      <c r="P555" s="241"/>
      <c r="Q555" s="241"/>
      <c r="R555" s="241"/>
      <c r="S555" s="241"/>
      <c r="T555" s="24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3" t="s">
        <v>175</v>
      </c>
      <c r="AU555" s="243" t="s">
        <v>86</v>
      </c>
      <c r="AV555" s="13" t="s">
        <v>84</v>
      </c>
      <c r="AW555" s="13" t="s">
        <v>32</v>
      </c>
      <c r="AX555" s="13" t="s">
        <v>76</v>
      </c>
      <c r="AY555" s="243" t="s">
        <v>140</v>
      </c>
    </row>
    <row r="556" s="14" customFormat="1">
      <c r="A556" s="14"/>
      <c r="B556" s="244"/>
      <c r="C556" s="245"/>
      <c r="D556" s="229" t="s">
        <v>175</v>
      </c>
      <c r="E556" s="246" t="s">
        <v>1</v>
      </c>
      <c r="F556" s="247" t="s">
        <v>342</v>
      </c>
      <c r="G556" s="245"/>
      <c r="H556" s="248">
        <v>949.3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4" t="s">
        <v>175</v>
      </c>
      <c r="AU556" s="254" t="s">
        <v>86</v>
      </c>
      <c r="AV556" s="14" t="s">
        <v>86</v>
      </c>
      <c r="AW556" s="14" t="s">
        <v>32</v>
      </c>
      <c r="AX556" s="14" t="s">
        <v>76</v>
      </c>
      <c r="AY556" s="254" t="s">
        <v>140</v>
      </c>
    </row>
    <row r="557" s="15" customFormat="1">
      <c r="A557" s="15"/>
      <c r="B557" s="255"/>
      <c r="C557" s="256"/>
      <c r="D557" s="229" t="s">
        <v>175</v>
      </c>
      <c r="E557" s="257" t="s">
        <v>1</v>
      </c>
      <c r="F557" s="258" t="s">
        <v>178</v>
      </c>
      <c r="G557" s="256"/>
      <c r="H557" s="259">
        <v>949.3</v>
      </c>
      <c r="I557" s="260"/>
      <c r="J557" s="256"/>
      <c r="K557" s="256"/>
      <c r="L557" s="261"/>
      <c r="M557" s="262"/>
      <c r="N557" s="263"/>
      <c r="O557" s="263"/>
      <c r="P557" s="263"/>
      <c r="Q557" s="263"/>
      <c r="R557" s="263"/>
      <c r="S557" s="263"/>
      <c r="T557" s="264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5" t="s">
        <v>175</v>
      </c>
      <c r="AU557" s="265" t="s">
        <v>86</v>
      </c>
      <c r="AV557" s="15" t="s">
        <v>146</v>
      </c>
      <c r="AW557" s="15" t="s">
        <v>32</v>
      </c>
      <c r="AX557" s="15" t="s">
        <v>84</v>
      </c>
      <c r="AY557" s="265" t="s">
        <v>140</v>
      </c>
    </row>
    <row r="558" s="2" customFormat="1" ht="24.15" customHeight="1">
      <c r="A558" s="38"/>
      <c r="B558" s="39"/>
      <c r="C558" s="215" t="s">
        <v>742</v>
      </c>
      <c r="D558" s="215" t="s">
        <v>142</v>
      </c>
      <c r="E558" s="216" t="s">
        <v>743</v>
      </c>
      <c r="F558" s="217" t="s">
        <v>744</v>
      </c>
      <c r="G558" s="218" t="s">
        <v>466</v>
      </c>
      <c r="H558" s="277"/>
      <c r="I558" s="220"/>
      <c r="J558" s="221">
        <f>ROUND(I558*H558,2)</f>
        <v>0</v>
      </c>
      <c r="K558" s="222"/>
      <c r="L558" s="44"/>
      <c r="M558" s="223" t="s">
        <v>1</v>
      </c>
      <c r="N558" s="224" t="s">
        <v>41</v>
      </c>
      <c r="O558" s="91"/>
      <c r="P558" s="225">
        <f>O558*H558</f>
        <v>0</v>
      </c>
      <c r="Q558" s="225">
        <v>0</v>
      </c>
      <c r="R558" s="225">
        <f>Q558*H558</f>
        <v>0</v>
      </c>
      <c r="S558" s="225">
        <v>0</v>
      </c>
      <c r="T558" s="22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7" t="s">
        <v>231</v>
      </c>
      <c r="AT558" s="227" t="s">
        <v>142</v>
      </c>
      <c r="AU558" s="227" t="s">
        <v>86</v>
      </c>
      <c r="AY558" s="17" t="s">
        <v>140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17" t="s">
        <v>84</v>
      </c>
      <c r="BK558" s="228">
        <f>ROUND(I558*H558,2)</f>
        <v>0</v>
      </c>
      <c r="BL558" s="17" t="s">
        <v>231</v>
      </c>
      <c r="BM558" s="227" t="s">
        <v>745</v>
      </c>
    </row>
    <row r="559" s="2" customFormat="1">
      <c r="A559" s="38"/>
      <c r="B559" s="39"/>
      <c r="C559" s="40"/>
      <c r="D559" s="229" t="s">
        <v>148</v>
      </c>
      <c r="E559" s="40"/>
      <c r="F559" s="230" t="s">
        <v>746</v>
      </c>
      <c r="G559" s="40"/>
      <c r="H559" s="40"/>
      <c r="I559" s="231"/>
      <c r="J559" s="40"/>
      <c r="K559" s="40"/>
      <c r="L559" s="44"/>
      <c r="M559" s="232"/>
      <c r="N559" s="233"/>
      <c r="O559" s="91"/>
      <c r="P559" s="91"/>
      <c r="Q559" s="91"/>
      <c r="R559" s="91"/>
      <c r="S559" s="91"/>
      <c r="T559" s="92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148</v>
      </c>
      <c r="AU559" s="17" t="s">
        <v>86</v>
      </c>
    </row>
    <row r="560" s="12" customFormat="1" ht="25.92" customHeight="1">
      <c r="A560" s="12"/>
      <c r="B560" s="199"/>
      <c r="C560" s="200"/>
      <c r="D560" s="201" t="s">
        <v>75</v>
      </c>
      <c r="E560" s="202" t="s">
        <v>199</v>
      </c>
      <c r="F560" s="202" t="s">
        <v>747</v>
      </c>
      <c r="G560" s="200"/>
      <c r="H560" s="200"/>
      <c r="I560" s="203"/>
      <c r="J560" s="204">
        <f>BK560</f>
        <v>0</v>
      </c>
      <c r="K560" s="200"/>
      <c r="L560" s="205"/>
      <c r="M560" s="206"/>
      <c r="N560" s="207"/>
      <c r="O560" s="207"/>
      <c r="P560" s="208">
        <f>P561</f>
        <v>0</v>
      </c>
      <c r="Q560" s="207"/>
      <c r="R560" s="208">
        <f>R561</f>
        <v>0</v>
      </c>
      <c r="S560" s="207"/>
      <c r="T560" s="209">
        <f>T561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210" t="s">
        <v>154</v>
      </c>
      <c r="AT560" s="211" t="s">
        <v>75</v>
      </c>
      <c r="AU560" s="211" t="s">
        <v>76</v>
      </c>
      <c r="AY560" s="210" t="s">
        <v>140</v>
      </c>
      <c r="BK560" s="212">
        <f>BK561</f>
        <v>0</v>
      </c>
    </row>
    <row r="561" s="12" customFormat="1" ht="22.8" customHeight="1">
      <c r="A561" s="12"/>
      <c r="B561" s="199"/>
      <c r="C561" s="200"/>
      <c r="D561" s="201" t="s">
        <v>75</v>
      </c>
      <c r="E561" s="213" t="s">
        <v>748</v>
      </c>
      <c r="F561" s="213" t="s">
        <v>749</v>
      </c>
      <c r="G561" s="200"/>
      <c r="H561" s="200"/>
      <c r="I561" s="203"/>
      <c r="J561" s="214">
        <f>BK561</f>
        <v>0</v>
      </c>
      <c r="K561" s="200"/>
      <c r="L561" s="205"/>
      <c r="M561" s="206"/>
      <c r="N561" s="207"/>
      <c r="O561" s="207"/>
      <c r="P561" s="208">
        <f>SUM(P562:P567)</f>
        <v>0</v>
      </c>
      <c r="Q561" s="207"/>
      <c r="R561" s="208">
        <f>SUM(R562:R567)</f>
        <v>0</v>
      </c>
      <c r="S561" s="207"/>
      <c r="T561" s="209">
        <f>SUM(T562:T567)</f>
        <v>0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210" t="s">
        <v>154</v>
      </c>
      <c r="AT561" s="211" t="s">
        <v>75</v>
      </c>
      <c r="AU561" s="211" t="s">
        <v>84</v>
      </c>
      <c r="AY561" s="210" t="s">
        <v>140</v>
      </c>
      <c r="BK561" s="212">
        <f>SUM(BK562:BK567)</f>
        <v>0</v>
      </c>
    </row>
    <row r="562" s="2" customFormat="1" ht="24.15" customHeight="1">
      <c r="A562" s="38"/>
      <c r="B562" s="39"/>
      <c r="C562" s="215" t="s">
        <v>177</v>
      </c>
      <c r="D562" s="215" t="s">
        <v>142</v>
      </c>
      <c r="E562" s="216" t="s">
        <v>750</v>
      </c>
      <c r="F562" s="217" t="s">
        <v>751</v>
      </c>
      <c r="G562" s="218" t="s">
        <v>145</v>
      </c>
      <c r="H562" s="219">
        <v>1</v>
      </c>
      <c r="I562" s="220"/>
      <c r="J562" s="221">
        <f>ROUND(I562*H562,2)</f>
        <v>0</v>
      </c>
      <c r="K562" s="222"/>
      <c r="L562" s="44"/>
      <c r="M562" s="223" t="s">
        <v>1</v>
      </c>
      <c r="N562" s="224" t="s">
        <v>41</v>
      </c>
      <c r="O562" s="91"/>
      <c r="P562" s="225">
        <f>O562*H562</f>
        <v>0</v>
      </c>
      <c r="Q562" s="225">
        <v>0</v>
      </c>
      <c r="R562" s="225">
        <f>Q562*H562</f>
        <v>0</v>
      </c>
      <c r="S562" s="225">
        <v>0</v>
      </c>
      <c r="T562" s="226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7" t="s">
        <v>546</v>
      </c>
      <c r="AT562" s="227" t="s">
        <v>142</v>
      </c>
      <c r="AU562" s="227" t="s">
        <v>86</v>
      </c>
      <c r="AY562" s="17" t="s">
        <v>140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7" t="s">
        <v>84</v>
      </c>
      <c r="BK562" s="228">
        <f>ROUND(I562*H562,2)</f>
        <v>0</v>
      </c>
      <c r="BL562" s="17" t="s">
        <v>546</v>
      </c>
      <c r="BM562" s="227" t="s">
        <v>752</v>
      </c>
    </row>
    <row r="563" s="2" customFormat="1">
      <c r="A563" s="38"/>
      <c r="B563" s="39"/>
      <c r="C563" s="40"/>
      <c r="D563" s="229" t="s">
        <v>148</v>
      </c>
      <c r="E563" s="40"/>
      <c r="F563" s="230" t="s">
        <v>753</v>
      </c>
      <c r="G563" s="40"/>
      <c r="H563" s="40"/>
      <c r="I563" s="231"/>
      <c r="J563" s="40"/>
      <c r="K563" s="40"/>
      <c r="L563" s="44"/>
      <c r="M563" s="232"/>
      <c r="N563" s="233"/>
      <c r="O563" s="91"/>
      <c r="P563" s="91"/>
      <c r="Q563" s="91"/>
      <c r="R563" s="91"/>
      <c r="S563" s="91"/>
      <c r="T563" s="92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148</v>
      </c>
      <c r="AU563" s="17" t="s">
        <v>86</v>
      </c>
    </row>
    <row r="564" s="2" customFormat="1" ht="21.75" customHeight="1">
      <c r="A564" s="38"/>
      <c r="B564" s="39"/>
      <c r="C564" s="215" t="s">
        <v>754</v>
      </c>
      <c r="D564" s="215" t="s">
        <v>142</v>
      </c>
      <c r="E564" s="216" t="s">
        <v>755</v>
      </c>
      <c r="F564" s="217" t="s">
        <v>756</v>
      </c>
      <c r="G564" s="218" t="s">
        <v>145</v>
      </c>
      <c r="H564" s="219">
        <v>1</v>
      </c>
      <c r="I564" s="220"/>
      <c r="J564" s="221">
        <f>ROUND(I564*H564,2)</f>
        <v>0</v>
      </c>
      <c r="K564" s="222"/>
      <c r="L564" s="44"/>
      <c r="M564" s="223" t="s">
        <v>1</v>
      </c>
      <c r="N564" s="224" t="s">
        <v>41</v>
      </c>
      <c r="O564" s="91"/>
      <c r="P564" s="225">
        <f>O564*H564</f>
        <v>0</v>
      </c>
      <c r="Q564" s="225">
        <v>0</v>
      </c>
      <c r="R564" s="225">
        <f>Q564*H564</f>
        <v>0</v>
      </c>
      <c r="S564" s="225">
        <v>0</v>
      </c>
      <c r="T564" s="226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7" t="s">
        <v>546</v>
      </c>
      <c r="AT564" s="227" t="s">
        <v>142</v>
      </c>
      <c r="AU564" s="227" t="s">
        <v>86</v>
      </c>
      <c r="AY564" s="17" t="s">
        <v>140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17" t="s">
        <v>84</v>
      </c>
      <c r="BK564" s="228">
        <f>ROUND(I564*H564,2)</f>
        <v>0</v>
      </c>
      <c r="BL564" s="17" t="s">
        <v>546</v>
      </c>
      <c r="BM564" s="227" t="s">
        <v>757</v>
      </c>
    </row>
    <row r="565" s="2" customFormat="1">
      <c r="A565" s="38"/>
      <c r="B565" s="39"/>
      <c r="C565" s="40"/>
      <c r="D565" s="229" t="s">
        <v>148</v>
      </c>
      <c r="E565" s="40"/>
      <c r="F565" s="230" t="s">
        <v>758</v>
      </c>
      <c r="G565" s="40"/>
      <c r="H565" s="40"/>
      <c r="I565" s="231"/>
      <c r="J565" s="40"/>
      <c r="K565" s="40"/>
      <c r="L565" s="44"/>
      <c r="M565" s="232"/>
      <c r="N565" s="233"/>
      <c r="O565" s="91"/>
      <c r="P565" s="91"/>
      <c r="Q565" s="91"/>
      <c r="R565" s="91"/>
      <c r="S565" s="91"/>
      <c r="T565" s="92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7" t="s">
        <v>148</v>
      </c>
      <c r="AU565" s="17" t="s">
        <v>86</v>
      </c>
    </row>
    <row r="566" s="2" customFormat="1" ht="16.5" customHeight="1">
      <c r="A566" s="38"/>
      <c r="B566" s="39"/>
      <c r="C566" s="215" t="s">
        <v>759</v>
      </c>
      <c r="D566" s="215" t="s">
        <v>142</v>
      </c>
      <c r="E566" s="216" t="s">
        <v>760</v>
      </c>
      <c r="F566" s="217" t="s">
        <v>761</v>
      </c>
      <c r="G566" s="218" t="s">
        <v>249</v>
      </c>
      <c r="H566" s="219">
        <v>62</v>
      </c>
      <c r="I566" s="220"/>
      <c r="J566" s="221">
        <f>ROUND(I566*H566,2)</f>
        <v>0</v>
      </c>
      <c r="K566" s="222"/>
      <c r="L566" s="44"/>
      <c r="M566" s="223" t="s">
        <v>1</v>
      </c>
      <c r="N566" s="224" t="s">
        <v>41</v>
      </c>
      <c r="O566" s="91"/>
      <c r="P566" s="225">
        <f>O566*H566</f>
        <v>0</v>
      </c>
      <c r="Q566" s="225">
        <v>0</v>
      </c>
      <c r="R566" s="225">
        <f>Q566*H566</f>
        <v>0</v>
      </c>
      <c r="S566" s="225">
        <v>0</v>
      </c>
      <c r="T566" s="226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27" t="s">
        <v>546</v>
      </c>
      <c r="AT566" s="227" t="s">
        <v>142</v>
      </c>
      <c r="AU566" s="227" t="s">
        <v>86</v>
      </c>
      <c r="AY566" s="17" t="s">
        <v>140</v>
      </c>
      <c r="BE566" s="228">
        <f>IF(N566="základní",J566,0)</f>
        <v>0</v>
      </c>
      <c r="BF566" s="228">
        <f>IF(N566="snížená",J566,0)</f>
        <v>0</v>
      </c>
      <c r="BG566" s="228">
        <f>IF(N566="zákl. přenesená",J566,0)</f>
        <v>0</v>
      </c>
      <c r="BH566" s="228">
        <f>IF(N566="sníž. přenesená",J566,0)</f>
        <v>0</v>
      </c>
      <c r="BI566" s="228">
        <f>IF(N566="nulová",J566,0)</f>
        <v>0</v>
      </c>
      <c r="BJ566" s="17" t="s">
        <v>84</v>
      </c>
      <c r="BK566" s="228">
        <f>ROUND(I566*H566,2)</f>
        <v>0</v>
      </c>
      <c r="BL566" s="17" t="s">
        <v>546</v>
      </c>
      <c r="BM566" s="227" t="s">
        <v>762</v>
      </c>
    </row>
    <row r="567" s="2" customFormat="1">
      <c r="A567" s="38"/>
      <c r="B567" s="39"/>
      <c r="C567" s="40"/>
      <c r="D567" s="229" t="s">
        <v>148</v>
      </c>
      <c r="E567" s="40"/>
      <c r="F567" s="230" t="s">
        <v>761</v>
      </c>
      <c r="G567" s="40"/>
      <c r="H567" s="40"/>
      <c r="I567" s="231"/>
      <c r="J567" s="40"/>
      <c r="K567" s="40"/>
      <c r="L567" s="44"/>
      <c r="M567" s="232"/>
      <c r="N567" s="233"/>
      <c r="O567" s="91"/>
      <c r="P567" s="91"/>
      <c r="Q567" s="91"/>
      <c r="R567" s="91"/>
      <c r="S567" s="91"/>
      <c r="T567" s="92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7" t="s">
        <v>148</v>
      </c>
      <c r="AU567" s="17" t="s">
        <v>86</v>
      </c>
    </row>
    <row r="568" s="12" customFormat="1" ht="25.92" customHeight="1">
      <c r="A568" s="12"/>
      <c r="B568" s="199"/>
      <c r="C568" s="200"/>
      <c r="D568" s="201" t="s">
        <v>75</v>
      </c>
      <c r="E568" s="202" t="s">
        <v>763</v>
      </c>
      <c r="F568" s="202" t="s">
        <v>764</v>
      </c>
      <c r="G568" s="200"/>
      <c r="H568" s="200"/>
      <c r="I568" s="203"/>
      <c r="J568" s="204">
        <f>BK568</f>
        <v>0</v>
      </c>
      <c r="K568" s="200"/>
      <c r="L568" s="205"/>
      <c r="M568" s="206"/>
      <c r="N568" s="207"/>
      <c r="O568" s="207"/>
      <c r="P568" s="208">
        <f>P569+P572+P575+P578+P581</f>
        <v>0</v>
      </c>
      <c r="Q568" s="207"/>
      <c r="R568" s="208">
        <f>R569+R572+R575+R578+R581</f>
        <v>0</v>
      </c>
      <c r="S568" s="207"/>
      <c r="T568" s="209">
        <f>T569+T572+T575+T578+T581</f>
        <v>0</v>
      </c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R568" s="210" t="s">
        <v>164</v>
      </c>
      <c r="AT568" s="211" t="s">
        <v>75</v>
      </c>
      <c r="AU568" s="211" t="s">
        <v>76</v>
      </c>
      <c r="AY568" s="210" t="s">
        <v>140</v>
      </c>
      <c r="BK568" s="212">
        <f>BK569+BK572+BK575+BK578+BK581</f>
        <v>0</v>
      </c>
    </row>
    <row r="569" s="12" customFormat="1" ht="22.8" customHeight="1">
      <c r="A569" s="12"/>
      <c r="B569" s="199"/>
      <c r="C569" s="200"/>
      <c r="D569" s="201" t="s">
        <v>75</v>
      </c>
      <c r="E569" s="213" t="s">
        <v>765</v>
      </c>
      <c r="F569" s="213" t="s">
        <v>766</v>
      </c>
      <c r="G569" s="200"/>
      <c r="H569" s="200"/>
      <c r="I569" s="203"/>
      <c r="J569" s="214">
        <f>BK569</f>
        <v>0</v>
      </c>
      <c r="K569" s="200"/>
      <c r="L569" s="205"/>
      <c r="M569" s="206"/>
      <c r="N569" s="207"/>
      <c r="O569" s="207"/>
      <c r="P569" s="208">
        <f>SUM(P570:P571)</f>
        <v>0</v>
      </c>
      <c r="Q569" s="207"/>
      <c r="R569" s="208">
        <f>SUM(R570:R571)</f>
        <v>0</v>
      </c>
      <c r="S569" s="207"/>
      <c r="T569" s="209">
        <f>SUM(T570:T571)</f>
        <v>0</v>
      </c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R569" s="210" t="s">
        <v>164</v>
      </c>
      <c r="AT569" s="211" t="s">
        <v>75</v>
      </c>
      <c r="AU569" s="211" t="s">
        <v>84</v>
      </c>
      <c r="AY569" s="210" t="s">
        <v>140</v>
      </c>
      <c r="BK569" s="212">
        <f>SUM(BK570:BK571)</f>
        <v>0</v>
      </c>
    </row>
    <row r="570" s="2" customFormat="1" ht="16.5" customHeight="1">
      <c r="A570" s="38"/>
      <c r="B570" s="39"/>
      <c r="C570" s="215" t="s">
        <v>767</v>
      </c>
      <c r="D570" s="215" t="s">
        <v>142</v>
      </c>
      <c r="E570" s="216" t="s">
        <v>768</v>
      </c>
      <c r="F570" s="217" t="s">
        <v>769</v>
      </c>
      <c r="G570" s="218" t="s">
        <v>770</v>
      </c>
      <c r="H570" s="219">
        <v>1</v>
      </c>
      <c r="I570" s="220"/>
      <c r="J570" s="221">
        <f>ROUND(I570*H570,2)</f>
        <v>0</v>
      </c>
      <c r="K570" s="222"/>
      <c r="L570" s="44"/>
      <c r="M570" s="223" t="s">
        <v>1</v>
      </c>
      <c r="N570" s="224" t="s">
        <v>41</v>
      </c>
      <c r="O570" s="91"/>
      <c r="P570" s="225">
        <f>O570*H570</f>
        <v>0</v>
      </c>
      <c r="Q570" s="225">
        <v>0</v>
      </c>
      <c r="R570" s="225">
        <f>Q570*H570</f>
        <v>0</v>
      </c>
      <c r="S570" s="225">
        <v>0</v>
      </c>
      <c r="T570" s="226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7" t="s">
        <v>771</v>
      </c>
      <c r="AT570" s="227" t="s">
        <v>142</v>
      </c>
      <c r="AU570" s="227" t="s">
        <v>86</v>
      </c>
      <c r="AY570" s="17" t="s">
        <v>140</v>
      </c>
      <c r="BE570" s="228">
        <f>IF(N570="základní",J570,0)</f>
        <v>0</v>
      </c>
      <c r="BF570" s="228">
        <f>IF(N570="snížená",J570,0)</f>
        <v>0</v>
      </c>
      <c r="BG570" s="228">
        <f>IF(N570="zákl. přenesená",J570,0)</f>
        <v>0</v>
      </c>
      <c r="BH570" s="228">
        <f>IF(N570="sníž. přenesená",J570,0)</f>
        <v>0</v>
      </c>
      <c r="BI570" s="228">
        <f>IF(N570="nulová",J570,0)</f>
        <v>0</v>
      </c>
      <c r="BJ570" s="17" t="s">
        <v>84</v>
      </c>
      <c r="BK570" s="228">
        <f>ROUND(I570*H570,2)</f>
        <v>0</v>
      </c>
      <c r="BL570" s="17" t="s">
        <v>771</v>
      </c>
      <c r="BM570" s="227" t="s">
        <v>772</v>
      </c>
    </row>
    <row r="571" s="2" customFormat="1">
      <c r="A571" s="38"/>
      <c r="B571" s="39"/>
      <c r="C571" s="40"/>
      <c r="D571" s="229" t="s">
        <v>148</v>
      </c>
      <c r="E571" s="40"/>
      <c r="F571" s="230" t="s">
        <v>769</v>
      </c>
      <c r="G571" s="40"/>
      <c r="H571" s="40"/>
      <c r="I571" s="231"/>
      <c r="J571" s="40"/>
      <c r="K571" s="40"/>
      <c r="L571" s="44"/>
      <c r="M571" s="232"/>
      <c r="N571" s="233"/>
      <c r="O571" s="91"/>
      <c r="P571" s="91"/>
      <c r="Q571" s="91"/>
      <c r="R571" s="91"/>
      <c r="S571" s="91"/>
      <c r="T571" s="92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148</v>
      </c>
      <c r="AU571" s="17" t="s">
        <v>86</v>
      </c>
    </row>
    <row r="572" s="12" customFormat="1" ht="22.8" customHeight="1">
      <c r="A572" s="12"/>
      <c r="B572" s="199"/>
      <c r="C572" s="200"/>
      <c r="D572" s="201" t="s">
        <v>75</v>
      </c>
      <c r="E572" s="213" t="s">
        <v>773</v>
      </c>
      <c r="F572" s="213" t="s">
        <v>774</v>
      </c>
      <c r="G572" s="200"/>
      <c r="H572" s="200"/>
      <c r="I572" s="203"/>
      <c r="J572" s="214">
        <f>BK572</f>
        <v>0</v>
      </c>
      <c r="K572" s="200"/>
      <c r="L572" s="205"/>
      <c r="M572" s="206"/>
      <c r="N572" s="207"/>
      <c r="O572" s="207"/>
      <c r="P572" s="208">
        <f>SUM(P573:P574)</f>
        <v>0</v>
      </c>
      <c r="Q572" s="207"/>
      <c r="R572" s="208">
        <f>SUM(R573:R574)</f>
        <v>0</v>
      </c>
      <c r="S572" s="207"/>
      <c r="T572" s="209">
        <f>SUM(T573:T574)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10" t="s">
        <v>164</v>
      </c>
      <c r="AT572" s="211" t="s">
        <v>75</v>
      </c>
      <c r="AU572" s="211" t="s">
        <v>84</v>
      </c>
      <c r="AY572" s="210" t="s">
        <v>140</v>
      </c>
      <c r="BK572" s="212">
        <f>SUM(BK573:BK574)</f>
        <v>0</v>
      </c>
    </row>
    <row r="573" s="2" customFormat="1" ht="16.5" customHeight="1">
      <c r="A573" s="38"/>
      <c r="B573" s="39"/>
      <c r="C573" s="215" t="s">
        <v>775</v>
      </c>
      <c r="D573" s="215" t="s">
        <v>142</v>
      </c>
      <c r="E573" s="216" t="s">
        <v>776</v>
      </c>
      <c r="F573" s="217" t="s">
        <v>774</v>
      </c>
      <c r="G573" s="218" t="s">
        <v>770</v>
      </c>
      <c r="H573" s="219">
        <v>1</v>
      </c>
      <c r="I573" s="220"/>
      <c r="J573" s="221">
        <f>ROUND(I573*H573,2)</f>
        <v>0</v>
      </c>
      <c r="K573" s="222"/>
      <c r="L573" s="44"/>
      <c r="M573" s="223" t="s">
        <v>1</v>
      </c>
      <c r="N573" s="224" t="s">
        <v>41</v>
      </c>
      <c r="O573" s="91"/>
      <c r="P573" s="225">
        <f>O573*H573</f>
        <v>0</v>
      </c>
      <c r="Q573" s="225">
        <v>0</v>
      </c>
      <c r="R573" s="225">
        <f>Q573*H573</f>
        <v>0</v>
      </c>
      <c r="S573" s="225">
        <v>0</v>
      </c>
      <c r="T573" s="226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27" t="s">
        <v>771</v>
      </c>
      <c r="AT573" s="227" t="s">
        <v>142</v>
      </c>
      <c r="AU573" s="227" t="s">
        <v>86</v>
      </c>
      <c r="AY573" s="17" t="s">
        <v>140</v>
      </c>
      <c r="BE573" s="228">
        <f>IF(N573="základní",J573,0)</f>
        <v>0</v>
      </c>
      <c r="BF573" s="228">
        <f>IF(N573="snížená",J573,0)</f>
        <v>0</v>
      </c>
      <c r="BG573" s="228">
        <f>IF(N573="zákl. přenesená",J573,0)</f>
        <v>0</v>
      </c>
      <c r="BH573" s="228">
        <f>IF(N573="sníž. přenesená",J573,0)</f>
        <v>0</v>
      </c>
      <c r="BI573" s="228">
        <f>IF(N573="nulová",J573,0)</f>
        <v>0</v>
      </c>
      <c r="BJ573" s="17" t="s">
        <v>84</v>
      </c>
      <c r="BK573" s="228">
        <f>ROUND(I573*H573,2)</f>
        <v>0</v>
      </c>
      <c r="BL573" s="17" t="s">
        <v>771</v>
      </c>
      <c r="BM573" s="227" t="s">
        <v>777</v>
      </c>
    </row>
    <row r="574" s="2" customFormat="1">
      <c r="A574" s="38"/>
      <c r="B574" s="39"/>
      <c r="C574" s="40"/>
      <c r="D574" s="229" t="s">
        <v>148</v>
      </c>
      <c r="E574" s="40"/>
      <c r="F574" s="230" t="s">
        <v>774</v>
      </c>
      <c r="G574" s="40"/>
      <c r="H574" s="40"/>
      <c r="I574" s="231"/>
      <c r="J574" s="40"/>
      <c r="K574" s="40"/>
      <c r="L574" s="44"/>
      <c r="M574" s="232"/>
      <c r="N574" s="233"/>
      <c r="O574" s="91"/>
      <c r="P574" s="91"/>
      <c r="Q574" s="91"/>
      <c r="R574" s="91"/>
      <c r="S574" s="91"/>
      <c r="T574" s="92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148</v>
      </c>
      <c r="AU574" s="17" t="s">
        <v>86</v>
      </c>
    </row>
    <row r="575" s="12" customFormat="1" ht="22.8" customHeight="1">
      <c r="A575" s="12"/>
      <c r="B575" s="199"/>
      <c r="C575" s="200"/>
      <c r="D575" s="201" t="s">
        <v>75</v>
      </c>
      <c r="E575" s="213" t="s">
        <v>778</v>
      </c>
      <c r="F575" s="213" t="s">
        <v>779</v>
      </c>
      <c r="G575" s="200"/>
      <c r="H575" s="200"/>
      <c r="I575" s="203"/>
      <c r="J575" s="214">
        <f>BK575</f>
        <v>0</v>
      </c>
      <c r="K575" s="200"/>
      <c r="L575" s="205"/>
      <c r="M575" s="206"/>
      <c r="N575" s="207"/>
      <c r="O575" s="207"/>
      <c r="P575" s="208">
        <f>SUM(P576:P577)</f>
        <v>0</v>
      </c>
      <c r="Q575" s="207"/>
      <c r="R575" s="208">
        <f>SUM(R576:R577)</f>
        <v>0</v>
      </c>
      <c r="S575" s="207"/>
      <c r="T575" s="209">
        <f>SUM(T576:T577)</f>
        <v>0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210" t="s">
        <v>164</v>
      </c>
      <c r="AT575" s="211" t="s">
        <v>75</v>
      </c>
      <c r="AU575" s="211" t="s">
        <v>84</v>
      </c>
      <c r="AY575" s="210" t="s">
        <v>140</v>
      </c>
      <c r="BK575" s="212">
        <f>SUM(BK576:BK577)</f>
        <v>0</v>
      </c>
    </row>
    <row r="576" s="2" customFormat="1" ht="16.5" customHeight="1">
      <c r="A576" s="38"/>
      <c r="B576" s="39"/>
      <c r="C576" s="215" t="s">
        <v>780</v>
      </c>
      <c r="D576" s="215" t="s">
        <v>142</v>
      </c>
      <c r="E576" s="216" t="s">
        <v>781</v>
      </c>
      <c r="F576" s="217" t="s">
        <v>779</v>
      </c>
      <c r="G576" s="218" t="s">
        <v>770</v>
      </c>
      <c r="H576" s="219">
        <v>1</v>
      </c>
      <c r="I576" s="220"/>
      <c r="J576" s="221">
        <f>ROUND(I576*H576,2)</f>
        <v>0</v>
      </c>
      <c r="K576" s="222"/>
      <c r="L576" s="44"/>
      <c r="M576" s="223" t="s">
        <v>1</v>
      </c>
      <c r="N576" s="224" t="s">
        <v>41</v>
      </c>
      <c r="O576" s="91"/>
      <c r="P576" s="225">
        <f>O576*H576</f>
        <v>0</v>
      </c>
      <c r="Q576" s="225">
        <v>0</v>
      </c>
      <c r="R576" s="225">
        <f>Q576*H576</f>
        <v>0</v>
      </c>
      <c r="S576" s="225">
        <v>0</v>
      </c>
      <c r="T576" s="226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27" t="s">
        <v>771</v>
      </c>
      <c r="AT576" s="227" t="s">
        <v>142</v>
      </c>
      <c r="AU576" s="227" t="s">
        <v>86</v>
      </c>
      <c r="AY576" s="17" t="s">
        <v>140</v>
      </c>
      <c r="BE576" s="228">
        <f>IF(N576="základní",J576,0)</f>
        <v>0</v>
      </c>
      <c r="BF576" s="228">
        <f>IF(N576="snížená",J576,0)</f>
        <v>0</v>
      </c>
      <c r="BG576" s="228">
        <f>IF(N576="zákl. přenesená",J576,0)</f>
        <v>0</v>
      </c>
      <c r="BH576" s="228">
        <f>IF(N576="sníž. přenesená",J576,0)</f>
        <v>0</v>
      </c>
      <c r="BI576" s="228">
        <f>IF(N576="nulová",J576,0)</f>
        <v>0</v>
      </c>
      <c r="BJ576" s="17" t="s">
        <v>84</v>
      </c>
      <c r="BK576" s="228">
        <f>ROUND(I576*H576,2)</f>
        <v>0</v>
      </c>
      <c r="BL576" s="17" t="s">
        <v>771</v>
      </c>
      <c r="BM576" s="227" t="s">
        <v>782</v>
      </c>
    </row>
    <row r="577" s="2" customFormat="1">
      <c r="A577" s="38"/>
      <c r="B577" s="39"/>
      <c r="C577" s="40"/>
      <c r="D577" s="229" t="s">
        <v>148</v>
      </c>
      <c r="E577" s="40"/>
      <c r="F577" s="230" t="s">
        <v>779</v>
      </c>
      <c r="G577" s="40"/>
      <c r="H577" s="40"/>
      <c r="I577" s="231"/>
      <c r="J577" s="40"/>
      <c r="K577" s="40"/>
      <c r="L577" s="44"/>
      <c r="M577" s="232"/>
      <c r="N577" s="233"/>
      <c r="O577" s="91"/>
      <c r="P577" s="91"/>
      <c r="Q577" s="91"/>
      <c r="R577" s="91"/>
      <c r="S577" s="91"/>
      <c r="T577" s="92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T577" s="17" t="s">
        <v>148</v>
      </c>
      <c r="AU577" s="17" t="s">
        <v>86</v>
      </c>
    </row>
    <row r="578" s="12" customFormat="1" ht="22.8" customHeight="1">
      <c r="A578" s="12"/>
      <c r="B578" s="199"/>
      <c r="C578" s="200"/>
      <c r="D578" s="201" t="s">
        <v>75</v>
      </c>
      <c r="E578" s="213" t="s">
        <v>783</v>
      </c>
      <c r="F578" s="213" t="s">
        <v>784</v>
      </c>
      <c r="G578" s="200"/>
      <c r="H578" s="200"/>
      <c r="I578" s="203"/>
      <c r="J578" s="214">
        <f>BK578</f>
        <v>0</v>
      </c>
      <c r="K578" s="200"/>
      <c r="L578" s="205"/>
      <c r="M578" s="206"/>
      <c r="N578" s="207"/>
      <c r="O578" s="207"/>
      <c r="P578" s="208">
        <f>SUM(P579:P580)</f>
        <v>0</v>
      </c>
      <c r="Q578" s="207"/>
      <c r="R578" s="208">
        <f>SUM(R579:R580)</f>
        <v>0</v>
      </c>
      <c r="S578" s="207"/>
      <c r="T578" s="209">
        <f>SUM(T579:T580)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10" t="s">
        <v>164</v>
      </c>
      <c r="AT578" s="211" t="s">
        <v>75</v>
      </c>
      <c r="AU578" s="211" t="s">
        <v>84</v>
      </c>
      <c r="AY578" s="210" t="s">
        <v>140</v>
      </c>
      <c r="BK578" s="212">
        <f>SUM(BK579:BK580)</f>
        <v>0</v>
      </c>
    </row>
    <row r="579" s="2" customFormat="1" ht="16.5" customHeight="1">
      <c r="A579" s="38"/>
      <c r="B579" s="39"/>
      <c r="C579" s="215" t="s">
        <v>785</v>
      </c>
      <c r="D579" s="215" t="s">
        <v>142</v>
      </c>
      <c r="E579" s="216" t="s">
        <v>786</v>
      </c>
      <c r="F579" s="217" t="s">
        <v>784</v>
      </c>
      <c r="G579" s="218" t="s">
        <v>770</v>
      </c>
      <c r="H579" s="219">
        <v>1</v>
      </c>
      <c r="I579" s="220"/>
      <c r="J579" s="221">
        <f>ROUND(I579*H579,2)</f>
        <v>0</v>
      </c>
      <c r="K579" s="222"/>
      <c r="L579" s="44"/>
      <c r="M579" s="223" t="s">
        <v>1</v>
      </c>
      <c r="N579" s="224" t="s">
        <v>41</v>
      </c>
      <c r="O579" s="91"/>
      <c r="P579" s="225">
        <f>O579*H579</f>
        <v>0</v>
      </c>
      <c r="Q579" s="225">
        <v>0</v>
      </c>
      <c r="R579" s="225">
        <f>Q579*H579</f>
        <v>0</v>
      </c>
      <c r="S579" s="225">
        <v>0</v>
      </c>
      <c r="T579" s="226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7" t="s">
        <v>771</v>
      </c>
      <c r="AT579" s="227" t="s">
        <v>142</v>
      </c>
      <c r="AU579" s="227" t="s">
        <v>86</v>
      </c>
      <c r="AY579" s="17" t="s">
        <v>140</v>
      </c>
      <c r="BE579" s="228">
        <f>IF(N579="základní",J579,0)</f>
        <v>0</v>
      </c>
      <c r="BF579" s="228">
        <f>IF(N579="snížená",J579,0)</f>
        <v>0</v>
      </c>
      <c r="BG579" s="228">
        <f>IF(N579="zákl. přenesená",J579,0)</f>
        <v>0</v>
      </c>
      <c r="BH579" s="228">
        <f>IF(N579="sníž. přenesená",J579,0)</f>
        <v>0</v>
      </c>
      <c r="BI579" s="228">
        <f>IF(N579="nulová",J579,0)</f>
        <v>0</v>
      </c>
      <c r="BJ579" s="17" t="s">
        <v>84</v>
      </c>
      <c r="BK579" s="228">
        <f>ROUND(I579*H579,2)</f>
        <v>0</v>
      </c>
      <c r="BL579" s="17" t="s">
        <v>771</v>
      </c>
      <c r="BM579" s="227" t="s">
        <v>787</v>
      </c>
    </row>
    <row r="580" s="2" customFormat="1">
      <c r="A580" s="38"/>
      <c r="B580" s="39"/>
      <c r="C580" s="40"/>
      <c r="D580" s="229" t="s">
        <v>148</v>
      </c>
      <c r="E580" s="40"/>
      <c r="F580" s="230" t="s">
        <v>784</v>
      </c>
      <c r="G580" s="40"/>
      <c r="H580" s="40"/>
      <c r="I580" s="231"/>
      <c r="J580" s="40"/>
      <c r="K580" s="40"/>
      <c r="L580" s="44"/>
      <c r="M580" s="232"/>
      <c r="N580" s="233"/>
      <c r="O580" s="91"/>
      <c r="P580" s="91"/>
      <c r="Q580" s="91"/>
      <c r="R580" s="91"/>
      <c r="S580" s="91"/>
      <c r="T580" s="92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148</v>
      </c>
      <c r="AU580" s="17" t="s">
        <v>86</v>
      </c>
    </row>
    <row r="581" s="12" customFormat="1" ht="22.8" customHeight="1">
      <c r="A581" s="12"/>
      <c r="B581" s="199"/>
      <c r="C581" s="200"/>
      <c r="D581" s="201" t="s">
        <v>75</v>
      </c>
      <c r="E581" s="213" t="s">
        <v>788</v>
      </c>
      <c r="F581" s="213" t="s">
        <v>789</v>
      </c>
      <c r="G581" s="200"/>
      <c r="H581" s="200"/>
      <c r="I581" s="203"/>
      <c r="J581" s="214">
        <f>BK581</f>
        <v>0</v>
      </c>
      <c r="K581" s="200"/>
      <c r="L581" s="205"/>
      <c r="M581" s="206"/>
      <c r="N581" s="207"/>
      <c r="O581" s="207"/>
      <c r="P581" s="208">
        <f>SUM(P582:P583)</f>
        <v>0</v>
      </c>
      <c r="Q581" s="207"/>
      <c r="R581" s="208">
        <f>SUM(R582:R583)</f>
        <v>0</v>
      </c>
      <c r="S581" s="207"/>
      <c r="T581" s="209">
        <f>SUM(T582:T583)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10" t="s">
        <v>164</v>
      </c>
      <c r="AT581" s="211" t="s">
        <v>75</v>
      </c>
      <c r="AU581" s="211" t="s">
        <v>84</v>
      </c>
      <c r="AY581" s="210" t="s">
        <v>140</v>
      </c>
      <c r="BK581" s="212">
        <f>SUM(BK582:BK583)</f>
        <v>0</v>
      </c>
    </row>
    <row r="582" s="2" customFormat="1" ht="16.5" customHeight="1">
      <c r="A582" s="38"/>
      <c r="B582" s="39"/>
      <c r="C582" s="215" t="s">
        <v>790</v>
      </c>
      <c r="D582" s="215" t="s">
        <v>142</v>
      </c>
      <c r="E582" s="216" t="s">
        <v>791</v>
      </c>
      <c r="F582" s="217" t="s">
        <v>789</v>
      </c>
      <c r="G582" s="218" t="s">
        <v>770</v>
      </c>
      <c r="H582" s="219">
        <v>1</v>
      </c>
      <c r="I582" s="220"/>
      <c r="J582" s="221">
        <f>ROUND(I582*H582,2)</f>
        <v>0</v>
      </c>
      <c r="K582" s="222"/>
      <c r="L582" s="44"/>
      <c r="M582" s="223" t="s">
        <v>1</v>
      </c>
      <c r="N582" s="224" t="s">
        <v>41</v>
      </c>
      <c r="O582" s="91"/>
      <c r="P582" s="225">
        <f>O582*H582</f>
        <v>0</v>
      </c>
      <c r="Q582" s="225">
        <v>0</v>
      </c>
      <c r="R582" s="225">
        <f>Q582*H582</f>
        <v>0</v>
      </c>
      <c r="S582" s="225">
        <v>0</v>
      </c>
      <c r="T582" s="226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27" t="s">
        <v>771</v>
      </c>
      <c r="AT582" s="227" t="s">
        <v>142</v>
      </c>
      <c r="AU582" s="227" t="s">
        <v>86</v>
      </c>
      <c r="AY582" s="17" t="s">
        <v>140</v>
      </c>
      <c r="BE582" s="228">
        <f>IF(N582="základní",J582,0)</f>
        <v>0</v>
      </c>
      <c r="BF582" s="228">
        <f>IF(N582="snížená",J582,0)</f>
        <v>0</v>
      </c>
      <c r="BG582" s="228">
        <f>IF(N582="zákl. přenesená",J582,0)</f>
        <v>0</v>
      </c>
      <c r="BH582" s="228">
        <f>IF(N582="sníž. přenesená",J582,0)</f>
        <v>0</v>
      </c>
      <c r="BI582" s="228">
        <f>IF(N582="nulová",J582,0)</f>
        <v>0</v>
      </c>
      <c r="BJ582" s="17" t="s">
        <v>84</v>
      </c>
      <c r="BK582" s="228">
        <f>ROUND(I582*H582,2)</f>
        <v>0</v>
      </c>
      <c r="BL582" s="17" t="s">
        <v>771</v>
      </c>
      <c r="BM582" s="227" t="s">
        <v>792</v>
      </c>
    </row>
    <row r="583" s="2" customFormat="1">
      <c r="A583" s="38"/>
      <c r="B583" s="39"/>
      <c r="C583" s="40"/>
      <c r="D583" s="229" t="s">
        <v>148</v>
      </c>
      <c r="E583" s="40"/>
      <c r="F583" s="230" t="s">
        <v>789</v>
      </c>
      <c r="G583" s="40"/>
      <c r="H583" s="40"/>
      <c r="I583" s="231"/>
      <c r="J583" s="40"/>
      <c r="K583" s="40"/>
      <c r="L583" s="44"/>
      <c r="M583" s="278"/>
      <c r="N583" s="279"/>
      <c r="O583" s="280"/>
      <c r="P583" s="280"/>
      <c r="Q583" s="280"/>
      <c r="R583" s="280"/>
      <c r="S583" s="280"/>
      <c r="T583" s="281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7" t="s">
        <v>148</v>
      </c>
      <c r="AU583" s="17" t="s">
        <v>86</v>
      </c>
    </row>
    <row r="584" s="2" customFormat="1" ht="6.96" customHeight="1">
      <c r="A584" s="38"/>
      <c r="B584" s="66"/>
      <c r="C584" s="67"/>
      <c r="D584" s="67"/>
      <c r="E584" s="67"/>
      <c r="F584" s="67"/>
      <c r="G584" s="67"/>
      <c r="H584" s="67"/>
      <c r="I584" s="67"/>
      <c r="J584" s="67"/>
      <c r="K584" s="67"/>
      <c r="L584" s="44"/>
      <c r="M584" s="38"/>
      <c r="O584" s="38"/>
      <c r="P584" s="38"/>
      <c r="Q584" s="38"/>
      <c r="R584" s="38"/>
      <c r="S584" s="38"/>
      <c r="T584" s="38"/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</row>
  </sheetData>
  <sheetProtection sheet="1" autoFilter="0" formatColumns="0" formatRows="0" objects="1" scenarios="1" spinCount="100000" saltValue="V5D/N8amNyT9yRDwfFH0BxklYOgOnKzjG6+2TtjYhYA1styYoSKB5LkbCaoe/k/I7v8VK3ENsx/hgKk1kvzVRg==" hashValue="kZWuI4NnN+i9YDJryweas/zv9tkGvpTa+J+DIfd8Kquhg0b6G2mJPE8Qd9jpoz1xT0tYfF7dZm2Ugyxff/Mhxg==" algorithmName="SHA-512" password="CC35"/>
  <autoFilter ref="C145:K583"/>
  <mergeCells count="9">
    <mergeCell ref="E7:H7"/>
    <mergeCell ref="E9:H9"/>
    <mergeCell ref="E18:H18"/>
    <mergeCell ref="E27:H27"/>
    <mergeCell ref="E85:H85"/>
    <mergeCell ref="E87:H87"/>
    <mergeCell ref="E136:H136"/>
    <mergeCell ref="E138:H13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PARALLELSVMW10P\michalkupka</dc:creator>
  <cp:lastModifiedBy>PARALLELSVMW10P\michalkupka</cp:lastModifiedBy>
  <dcterms:created xsi:type="dcterms:W3CDTF">2024-09-05T13:01:31Z</dcterms:created>
  <dcterms:modified xsi:type="dcterms:W3CDTF">2024-09-05T13:01:37Z</dcterms:modified>
</cp:coreProperties>
</file>